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Príjmy-2013" sheetId="1" r:id="rId1"/>
    <sheet name="Výdavky-2013" sheetId="2" r:id="rId2"/>
    <sheet name="Výročná správa" sheetId="3" r:id="rId3"/>
    <sheet name="Programy" sheetId="4" r:id="rId4"/>
    <sheet name="krycí list" sheetId="5" r:id="rId5"/>
    <sheet name="Sumarizácia" sheetId="6" r:id="rId6"/>
    <sheet name="správa" sheetId="7" r:id="rId7"/>
    <sheet name="príjmy" sheetId="8" state="hidden" r:id="rId8"/>
    <sheet name="výdavky" sheetId="9" state="hidden" r:id="rId9"/>
  </sheets>
  <definedNames/>
  <calcPr fullCalcOnLoad="1"/>
</workbook>
</file>

<file path=xl/sharedStrings.xml><?xml version="1.0" encoding="utf-8"?>
<sst xmlns="http://schemas.openxmlformats.org/spreadsheetml/2006/main" count="1235" uniqueCount="842">
  <si>
    <t xml:space="preserve">     Ostatné výdavky sú podrobne uvedené v tabuľkovej časti správy.</t>
  </si>
  <si>
    <t xml:space="preserve">     Podľa § 16 zákona č. 583/2004 Z.z. o rozpočtových pravidlách územnej</t>
  </si>
  <si>
    <r>
      <t xml:space="preserve">predpisov, </t>
    </r>
    <r>
      <rPr>
        <b/>
        <u val="single"/>
        <sz val="12"/>
        <rFont val="Arial CE"/>
        <family val="2"/>
      </rPr>
      <t>z á v e r e č n ý   ú č e t</t>
    </r>
    <r>
      <rPr>
        <b/>
        <sz val="12"/>
        <rFont val="Arial CE"/>
        <family val="2"/>
      </rPr>
      <t xml:space="preserve">  mesta obsahuje:</t>
    </r>
  </si>
  <si>
    <t>2. Bilanciu aktív a pasív;</t>
  </si>
  <si>
    <t>3. Prehľad o stave a vývoji dlhu;</t>
  </si>
  <si>
    <t>4. Údaje o hospodárení príspevkových organizácií v pôsobnosti mesta;</t>
  </si>
  <si>
    <t>a o zmene a doplnení niektorých zákonov v znení neskorších predpisov</t>
  </si>
  <si>
    <t>4) Domov Jesienka Šurany</t>
  </si>
  <si>
    <t>5) Mestský bytový podnik Šurany, s.r.o.</t>
  </si>
  <si>
    <t>Údaje o organizácii založenej mestom</t>
  </si>
  <si>
    <t>o zásadách hospodárenia s finančnými prostriedkami mesta Šurany</t>
  </si>
  <si>
    <t>v zmysle zákona č. 583/2004 Z.z. o rozpočtových pravidlách územnej samosprávy</t>
  </si>
  <si>
    <t>Pasíva</t>
  </si>
  <si>
    <t xml:space="preserve">         Aktíva</t>
  </si>
  <si>
    <r>
      <t>ad 3/</t>
    </r>
    <r>
      <rPr>
        <b/>
        <sz val="11"/>
        <rFont val="Arial CE"/>
        <family val="2"/>
      </rPr>
      <t xml:space="preserve"> </t>
    </r>
  </si>
  <si>
    <t>Prehľad o stave a vývoji dlhu</t>
  </si>
  <si>
    <t xml:space="preserve">Príjmy z predaja pozemkov </t>
  </si>
  <si>
    <t>a) ul. Komenského - pozemok parc.č. 211/1 - zast.plochy</t>
  </si>
  <si>
    <t xml:space="preserve">b) ul. Školská 2 - pozemok parc.č. 3581 - zast.plochy  </t>
  </si>
  <si>
    <t>č. 3581 - stavba č. 703 - výmenníková stanica.</t>
  </si>
  <si>
    <t>Rozdiel medzi príjmami a výdavkami</t>
  </si>
  <si>
    <t xml:space="preserve">Výročná správa </t>
  </si>
  <si>
    <t>PROGRAM 1 - Verejná správa</t>
  </si>
  <si>
    <t>PROGRAM 2 - Služby občanom</t>
  </si>
  <si>
    <r>
      <t xml:space="preserve">PROGRAM 3 - </t>
    </r>
    <r>
      <rPr>
        <b/>
        <sz val="11"/>
        <rFont val="Arial CE"/>
        <family val="0"/>
      </rPr>
      <t>Bezpečnosť, právo a poriadok</t>
    </r>
  </si>
  <si>
    <t>3.1 Mestská polícia</t>
  </si>
  <si>
    <t>Nemocenské dávky</t>
  </si>
  <si>
    <t>3.2 Civilná obrana</t>
  </si>
  <si>
    <t>3.3 Ochrana pred požiarmi</t>
  </si>
  <si>
    <t>PROGRAM 4 - Výstavba</t>
  </si>
  <si>
    <t>4.1 Služby</t>
  </si>
  <si>
    <t>PROGRAM 5 - Cestná doprava</t>
  </si>
  <si>
    <t>5.1 MHD a prímestská doprava</t>
  </si>
  <si>
    <t>PROGRAM 6 - Odpadové hospodárstvo</t>
  </si>
  <si>
    <t>6.1 Mestský podnik služieb - príspevok</t>
  </si>
  <si>
    <t>6.2 Separovaný zber</t>
  </si>
  <si>
    <t>Výdavky na odpadové nádoby</t>
  </si>
  <si>
    <t>6.3 Odvoz a zneškodnenie odpadu</t>
  </si>
  <si>
    <t>7.1 - Údržba mosta v Nitr. Hrádku</t>
  </si>
  <si>
    <t>PROGRAM 8 - Rozvoj obcí</t>
  </si>
  <si>
    <t>8.1 Materiál</t>
  </si>
  <si>
    <t>8.2 Rutinná a štandardná údržba</t>
  </si>
  <si>
    <t>8.3 Služby</t>
  </si>
  <si>
    <t>9.1 Stočné</t>
  </si>
  <si>
    <t>9.2 Rutinná a štandardná údržba</t>
  </si>
  <si>
    <t>PROGRAM 9 - Zásobovanie vodou</t>
  </si>
  <si>
    <t>PROGRAM 10 - Verejné osvetlenie</t>
  </si>
  <si>
    <t>10.1 Prevádzkovanie VO</t>
  </si>
  <si>
    <t>10.2 Oprava a údržba VO</t>
  </si>
  <si>
    <t>PROGRAM 11 - Šport</t>
  </si>
  <si>
    <t>PROGRAM 14 - Vzdelávanie</t>
  </si>
  <si>
    <t>14.1 Predškolská výchova</t>
  </si>
  <si>
    <t>PROGRAM 12 - Kultúrne služby</t>
  </si>
  <si>
    <t xml:space="preserve">Výročnú správu - Správu o plnení rozpočtu mesta  </t>
  </si>
  <si>
    <t>PANNA s.r.o., Jilemnického 4, Palárikovo</t>
  </si>
  <si>
    <t>WOODO s.r.o. Kopec, Šurany</t>
  </si>
  <si>
    <t>TAMF Tóth Tibor, Partizánska 71, Šurany</t>
  </si>
  <si>
    <t>14.2.2 ŠKD+ŠJ ZŠ ul. Bernolákova</t>
  </si>
  <si>
    <r>
      <t xml:space="preserve">PROGRAM 3 - </t>
    </r>
    <r>
      <rPr>
        <b/>
        <sz val="11"/>
        <rFont val="Arial Narrow"/>
        <family val="2"/>
      </rPr>
      <t>Bezpečnosť, právo a poriadok</t>
    </r>
  </si>
  <si>
    <r>
      <t xml:space="preserve">PROGRAM 7 - </t>
    </r>
    <r>
      <rPr>
        <b/>
        <sz val="11"/>
        <rFont val="Arial Narrow"/>
        <family val="2"/>
      </rPr>
      <t>Ochrana životného prostredia</t>
    </r>
    <r>
      <rPr>
        <b/>
        <sz val="12"/>
        <rFont val="Arial Narrow"/>
        <family val="2"/>
      </rPr>
      <t xml:space="preserve"> </t>
    </r>
  </si>
  <si>
    <r>
      <t>PROGRAM 13 - S</t>
    </r>
    <r>
      <rPr>
        <b/>
        <sz val="11"/>
        <rFont val="Arial Narrow"/>
        <family val="2"/>
      </rPr>
      <t>poločenské služby</t>
    </r>
  </si>
  <si>
    <t xml:space="preserve">     Správa o plnení rozpočtu mesta Šurany a záverečný účet za rok 2013</t>
  </si>
  <si>
    <t xml:space="preserve">    Hospodárenie s finančnými postriedkami mesta Šurany v roku 2013 bolo zahájené schválením</t>
  </si>
  <si>
    <t>návrhu rozpočtu mesta Šurany na roky 2013-2015 uznesením Mestského zastupiteľstva</t>
  </si>
  <si>
    <t>v Šuranoch č. 20/2012-Z, bod XIV., dňa 13.12.2012.</t>
  </si>
  <si>
    <t xml:space="preserve">   Návrh rozpočtu mesta Šurany na rok 2013 bol vypracovaný v zmysle zákona č. 523/2004 Z.z.</t>
  </si>
  <si>
    <t xml:space="preserve">     V priebehu roka 2013 boli Mestským zastupiteľstvom Šurany schválené nasledovné úpravy</t>
  </si>
  <si>
    <t>rozpočtu mesta Šurany na rok 2013:</t>
  </si>
  <si>
    <t>1) Návrh na 1. úpravu v rozpočte mesta Šurany na rok 2013 bol schválený uznesením Mestského</t>
  </si>
  <si>
    <t>zastupiteľstva v Šuranoch č. 22/2013-Z, bod XII., dňa 7.3.2013;</t>
  </si>
  <si>
    <t>2) Návrh na 2. úpravu rozpočtu mesta Šurany na rok 2013 bol schválený Rozpočtovým</t>
  </si>
  <si>
    <t>opatrením č. 1 uznesením č. 26/2013-Z, bod II. a bod III., dňa 30.7.2013;</t>
  </si>
  <si>
    <t>3) Správa o plnení rozpočtu mesta Šurany za I. polrok 2013 a návrh na jeho úpravu boli schválené</t>
  </si>
  <si>
    <t>uznesením Mestského zastupiteľstva v Šuranoch č. 27/2013-Z, bod XIV., dňa 26.9.2013.</t>
  </si>
  <si>
    <t>Výročná správa - Správa o plnení rozpočtu mesta Šurany a záverečný účet za rok 2013</t>
  </si>
  <si>
    <t xml:space="preserve">bola schválená uznesením Mestského zastupiteľstva v Šuranoch č. 33/2014-Z, bod II., </t>
  </si>
  <si>
    <t>dňa 22.5.2014.</t>
  </si>
  <si>
    <t>4) Správa o plnení rozpočtu mesta Šurany k 31.10.2013 a návrh na jeho úpravu - schválené</t>
  </si>
  <si>
    <t>r. 2013</t>
  </si>
  <si>
    <t>2013-2015</t>
  </si>
  <si>
    <t>Suma v EUR</t>
  </si>
  <si>
    <t>7. Hodnotenie plnenia programov mesta.</t>
  </si>
  <si>
    <t>6. Prehľad o nákladoch a výnosoch podnikateľskej činnosti;</t>
  </si>
  <si>
    <t>f) návrhu na rozdelenie zisku alebo vyrovnanie straty</t>
  </si>
  <si>
    <t>a) vývoji účtovnej jednotky, o stave, v ktorom sa nachádza, a o významných rizikách a neistotách,</t>
  </si>
  <si>
    <t>h) o tom, či účtovná jednotka má organizačnú zložku v zahraničí:</t>
  </si>
  <si>
    <t>g) údajoch požadovaných podľa osobitných predpisov</t>
  </si>
  <si>
    <t>Mesto Šurany je vlastníkom nasledovných cenných papierov :</t>
  </si>
  <si>
    <t>Europrojekty - externý manažment</t>
  </si>
  <si>
    <t>8.</t>
  </si>
  <si>
    <t>10.</t>
  </si>
  <si>
    <t>14.</t>
  </si>
  <si>
    <t xml:space="preserve">Náklady budúcich období </t>
  </si>
  <si>
    <t>Projekt (zateplenie vedľajšej budovy)</t>
  </si>
  <si>
    <t>PROGRAMY s p o l u</t>
  </si>
  <si>
    <t>Mesto Šurany bude aj v ďalšom období zabezpečovať všetky úkony súvisiace s činnosťou samosprávy v súlade</t>
  </si>
  <si>
    <t>Školská 2, 942 01 Šurany</t>
  </si>
  <si>
    <t>1) 60 081 akcií Západoslovenskej vodárenskej spoločnosti, a.s.;</t>
  </si>
  <si>
    <t>Mesto Šurany nemá organizačnú zložku v zahraničí.</t>
  </si>
  <si>
    <t xml:space="preserve">     Na základe zákona č. 431/2002 Z.z. o účtovníctve v znení neskorších predpisov - ustanovenie § 20 -</t>
  </si>
  <si>
    <t>Výročná správa obsahuje účtovnú závierku za účtovné obdobie, za ktoré sa vyhotovuje výročná správa,</t>
  </si>
  <si>
    <t>a správu auditora k tejto účtovnej závierke, ak osobitný predpis neustanovuje inak, a najmä informácie o</t>
  </si>
  <si>
    <t>ktorým je účtovná jednotka vystavená; informácia sa poskytuje vo forme vyváženej a obsiahlej analýzy</t>
  </si>
  <si>
    <t xml:space="preserve">stavu a prognózy vývoja a obsahuje dôležité finančné a nefinančné ukazovatele vrátane informácie </t>
  </si>
  <si>
    <t>o vplyve činnosti účtovnej jednotky na životné prostredie a na zamestnanosť, s poukázaním na príslušné</t>
  </si>
  <si>
    <t>údaje uvedené v účtovnej závierke.</t>
  </si>
  <si>
    <t>b) udalostiach osobitného významu, ktoré nastali po skončení účtovného obdobia, za ktoré sa vyhoto-</t>
  </si>
  <si>
    <t>vuje výročná správa:</t>
  </si>
  <si>
    <t>c) predpokladanom budúcom vývoji činnosti účtovnej jednotky:</t>
  </si>
  <si>
    <t>d) nákladoch na činnosť v oblasti výskumu a vývoja:</t>
  </si>
  <si>
    <r>
      <t>Všeobecné služby (</t>
    </r>
    <r>
      <rPr>
        <sz val="8"/>
        <rFont val="Arial CE"/>
        <family val="2"/>
      </rPr>
      <t>Brantner NZ</t>
    </r>
    <r>
      <rPr>
        <sz val="10"/>
        <rFont val="Arial CE"/>
        <family val="0"/>
      </rPr>
      <t>)</t>
    </r>
  </si>
  <si>
    <t>Europrojekty</t>
  </si>
  <si>
    <t>Údržba majetku mesta</t>
  </si>
  <si>
    <t>e) nadobúdaní vlastných akcií, dočasných listov, obchodných podielov a akcií:</t>
  </si>
  <si>
    <t>Centrálneho depozitára cenných papierov SR, a.s.</t>
  </si>
  <si>
    <t>Po skončení účtovného obdobia, za ktoré sa vyhotovuje výročná správa nenastali udalosti osobitného významu.</t>
  </si>
  <si>
    <t>3) Mesto Šurany je vlastníkom 100 % obchodného podielu v spoločnosti Mestský bytový podnik Šurany, s.r.o.</t>
  </si>
  <si>
    <t>s príslušnými zákonmi a právnymi predpismi Slovenskej republiky.</t>
  </si>
  <si>
    <t>Mesto Šurany ako účtovná jednotka je naviazaná na štátny rozpočet podielom na výnose dane z príjmov</t>
  </si>
  <si>
    <t>územnej samospráve. Ďalší vývoj účtovnej jednotky bude závisieť od stability štátneho rozpočtu vzhľadom</t>
  </si>
  <si>
    <t>k pretrvávajúcej finančnej a hospodárskej kríze. Rizikom je aj získavanie vlastných príjmov súvisiacich s vymá-</t>
  </si>
  <si>
    <t>haním miestnych daní a miestneho poplatku za komunálne odpady a drobné stavebné odpady od osôb</t>
  </si>
  <si>
    <t>nezamestnaných, resp. poberajúcich dávky v hmotnej núdzi.</t>
  </si>
  <si>
    <t>a posledná splátka bude v r. 2033 (2.295,72 EUR).</t>
  </si>
  <si>
    <t xml:space="preserve">ad 7) Hodnotenie plnenia programov mesta </t>
  </si>
  <si>
    <t xml:space="preserve">Nahromadené úroky na úvere:     63,41 EUR </t>
  </si>
  <si>
    <t>z 18.11.2009 z VÚB a.s. v sume 560.124,71 EUR</t>
  </si>
  <si>
    <t>Zostatok úveru k 31.12.2009 bol: 271.130,23 EUR</t>
  </si>
  <si>
    <t>1. Prehľad o pohľadávkach v EUR       1. Prehľad o krátkodobých záväzkoch v EUR</t>
  </si>
  <si>
    <t>o obecnom zriadení v znení neskorších predpisov, ako i v súlade s ust. § 40 Všeobecne záväzného</t>
  </si>
  <si>
    <t xml:space="preserve">Šurany a záverečný účet za rok 2013, odborné   </t>
  </si>
  <si>
    <t xml:space="preserve">stanovisko hlavnej kontrolórky mesta Šurany   </t>
  </si>
  <si>
    <t>v Šuranoch a</t>
  </si>
  <si>
    <t xml:space="preserve">a stanoviská komisií Mestského zastupiteľstva </t>
  </si>
  <si>
    <t>A) záverečný účet a celoročné hospodárenie</t>
  </si>
  <si>
    <t>mesta za rok 2013 bez výhrad</t>
  </si>
  <si>
    <t xml:space="preserve">B) tvorbu rezervného fondu z prebytku  </t>
  </si>
  <si>
    <t>hospodárenia za rok 2013 v sume 47 000 EUR</t>
  </si>
  <si>
    <t>v sume 780,27 EUR</t>
  </si>
  <si>
    <t xml:space="preserve">C) tvorbu fondu rozvoja bývania </t>
  </si>
  <si>
    <r>
      <t xml:space="preserve">mesta Šurany, </t>
    </r>
    <r>
      <rPr>
        <b/>
        <u val="single"/>
        <sz val="11"/>
        <rFont val="Arial CE"/>
        <family val="2"/>
      </rPr>
      <t>overená audítorom</t>
    </r>
    <r>
      <rPr>
        <u val="single"/>
        <sz val="11"/>
        <rFont val="Arial CE"/>
        <family val="2"/>
      </rPr>
      <t>.</t>
    </r>
  </si>
  <si>
    <r>
      <t>a nádvoria o výmere 547 m</t>
    </r>
    <r>
      <rPr>
        <sz val="10"/>
        <rFont val="Arial"/>
        <family val="2"/>
      </rPr>
      <t>²</t>
    </r>
    <r>
      <rPr>
        <sz val="10"/>
        <rFont val="Arial CE"/>
        <family val="2"/>
      </rPr>
      <t xml:space="preserve"> a stavba na pozemku parc.  </t>
    </r>
  </si>
  <si>
    <t>76.711,33 EUR</t>
  </si>
  <si>
    <t>Príjem z predaja budov - p. Matický (z r. 1997)</t>
  </si>
  <si>
    <t xml:space="preserve">     V rámci výdavkov pre športové kluby boli poskytnuté finančné prostriedky z rozpočtu mesta</t>
  </si>
  <si>
    <r>
      <t xml:space="preserve">ŠK Šurany </t>
    </r>
    <r>
      <rPr>
        <sz val="9"/>
        <rFont val="Agency FB"/>
        <family val="2"/>
      </rPr>
      <t>(príspevok +</t>
    </r>
    <r>
      <rPr>
        <sz val="8"/>
        <rFont val="Agency FB"/>
        <family val="2"/>
      </rPr>
      <t xml:space="preserve"> prevádzkové náklady na futbal. štadióne) </t>
    </r>
  </si>
  <si>
    <t>Bedmintonový klub</t>
  </si>
  <si>
    <t xml:space="preserve">Slovenský rybársky zväz </t>
  </si>
  <si>
    <t>Ceny a príspevky na rôzne turnaje</t>
  </si>
  <si>
    <t>Uvedené akcie sú vedené v Prima banke Slovensko, a.s., Centrála Žilina, Hodžova 11, Žilina - ČLEN</t>
  </si>
  <si>
    <t>daň za psa</t>
  </si>
  <si>
    <t>poplatok za komun.odpady</t>
  </si>
  <si>
    <t>nájomné (MsBP)</t>
  </si>
  <si>
    <t>daň z nehnuteľností</t>
  </si>
  <si>
    <t xml:space="preserve">General Plastic Kolárovo (PET) </t>
  </si>
  <si>
    <t>neuhradené faktúry v lehote splatnosti</t>
  </si>
  <si>
    <t>záväzky voči zamestnancom a odvody</t>
  </si>
  <si>
    <t>zábezpeka 28 b.j.+2g.</t>
  </si>
  <si>
    <t>školy</t>
  </si>
  <si>
    <t>bankové účty</t>
  </si>
  <si>
    <t>sociálny fond</t>
  </si>
  <si>
    <t xml:space="preserve">ŠFRB                                                       </t>
  </si>
  <si>
    <t>Prima banka Slovensko (Dexia) a VÚB</t>
  </si>
  <si>
    <r>
      <t>a nádvoria o výmere 3076 m</t>
    </r>
    <r>
      <rPr>
        <sz val="10"/>
        <rFont val="Arial"/>
        <family val="2"/>
      </rPr>
      <t>²</t>
    </r>
    <r>
      <rPr>
        <sz val="10"/>
        <rFont val="Arial CE"/>
        <family val="2"/>
      </rPr>
      <t xml:space="preserve"> a stavba na pozemku parc.</t>
    </r>
  </si>
  <si>
    <t>z fondov EÚ a na povolenie debetu na bežnom účte</t>
  </si>
  <si>
    <r>
      <t xml:space="preserve">PROGRAM 16 - Rozvoj obcí </t>
    </r>
    <r>
      <rPr>
        <sz val="10"/>
        <rFont val="Arial Narrow"/>
        <family val="2"/>
      </rPr>
      <t>(kapitálové výdavky)</t>
    </r>
  </si>
  <si>
    <t>v EUR</t>
  </si>
  <si>
    <t>PROGRAM 15 - Sociálne zabezpečenie</t>
  </si>
  <si>
    <t>Výnos dane z príjmov územ. samospráve (podiel.dane)</t>
  </si>
  <si>
    <t>Vrátenie príjmov z minulých rokov</t>
  </si>
  <si>
    <t>PROGRAM 1a - Verejná správa - úroky</t>
  </si>
  <si>
    <t>Revízia Smerného územného plánu</t>
  </si>
  <si>
    <t>5.2 Správa a údržba pozem.komunikácií</t>
  </si>
  <si>
    <r>
      <t>7.2 - Verejná zeleň</t>
    </r>
    <r>
      <rPr>
        <sz val="8"/>
        <rFont val="Arial CE"/>
        <family val="2"/>
      </rPr>
      <t xml:space="preserve"> (čistenie, likvidácia skládok)</t>
    </r>
  </si>
  <si>
    <t>Výdavky na lavičky, smetné nádoby</t>
  </si>
  <si>
    <r>
      <t xml:space="preserve">8.4 Výdavky na aktivačné práce </t>
    </r>
    <r>
      <rPr>
        <sz val="10"/>
        <rFont val="Arial CE"/>
        <family val="0"/>
      </rPr>
      <t>(VPP)</t>
    </r>
  </si>
  <si>
    <t>Rozbor vody, prípojky</t>
  </si>
  <si>
    <t>11.1 Transfery na šport</t>
  </si>
  <si>
    <t>PROGRAM 12 -  Kultúrne služby</t>
  </si>
  <si>
    <t xml:space="preserve">Rutinná a štand.údržba </t>
  </si>
  <si>
    <r>
      <t xml:space="preserve">8.2.1 Všeob.služby </t>
    </r>
    <r>
      <rPr>
        <sz val="8"/>
        <rFont val="Arial CE"/>
        <family val="2"/>
      </rPr>
      <t>(kronika, za hudob.produkciu)</t>
    </r>
  </si>
  <si>
    <t>8.2.2 Údržba mestského rozhlasu</t>
  </si>
  <si>
    <t>13.3 Služby</t>
  </si>
  <si>
    <t>14.2 Základné vzdelávanie</t>
  </si>
  <si>
    <t>ROZPOČET MESTA ŠURANY ZA ROK 2013</t>
  </si>
  <si>
    <t>V Šuranoch, dňa 5.5.2014</t>
  </si>
  <si>
    <t>Správa o plnení rozpočtu mesta Šurany a záverečný účet za rok 2013</t>
  </si>
  <si>
    <t>v Šuranoch na I.polrok 2014</t>
  </si>
  <si>
    <t>Výročná správa mesta Šurany za rok 2013</t>
  </si>
  <si>
    <t>Mesto Šurany nemalo náklady na činnosť v oblasti výskumu a vývoja v r. 2013.</t>
  </si>
  <si>
    <t>2) 11 akcií Prima banky Slovensko, a.s. (predtým Dexia, resp. PKB);</t>
  </si>
  <si>
    <t>14.3 Zariadenia pre záujmové vzdelávanie</t>
  </si>
  <si>
    <r>
      <t xml:space="preserve">15.3 </t>
    </r>
    <r>
      <rPr>
        <b/>
        <sz val="9"/>
        <rFont val="Arial CE"/>
        <family val="0"/>
      </rPr>
      <t>Transfery jednotlivcom a nezis.práv.os.</t>
    </r>
  </si>
  <si>
    <t>12.3 Služby</t>
  </si>
  <si>
    <r>
      <t>PROGRAM 13 - S</t>
    </r>
    <r>
      <rPr>
        <b/>
        <sz val="11"/>
        <rFont val="Arial CE"/>
        <family val="2"/>
      </rPr>
      <t>poločenské služby</t>
    </r>
  </si>
  <si>
    <t>13.1 Materiál</t>
  </si>
  <si>
    <t>13.2 Dopravné</t>
  </si>
  <si>
    <t>Oprava kontajnerov</t>
  </si>
  <si>
    <t>Práce na cintoríne</t>
  </si>
  <si>
    <t>Klub turistov</t>
  </si>
  <si>
    <t>1. Údaje o plnení rozpočtu v členení podľa § 10 ods. 3 zákona č. 583/2004 Z.z.</t>
  </si>
  <si>
    <t xml:space="preserve">    o rozpočtových pravidlách územnej samosprávy a o zmene a doplnení niektorých </t>
  </si>
  <si>
    <t xml:space="preserve">    zákonov v znení neskorších predpisov, v súlade s rozpočtovou klasifikáciou; </t>
  </si>
  <si>
    <t>samosprávy a o zmene a doplnení niektorých zákonov, v znení neskorších</t>
  </si>
  <si>
    <t>Zúčtovanie medzi subjektami</t>
  </si>
  <si>
    <t>SPOLU MAJETOK:</t>
  </si>
  <si>
    <t>pozemky</t>
  </si>
  <si>
    <t>budovy,stavby,umel.diela</t>
  </si>
  <si>
    <t>stroje,prístroje,zariadenia</t>
  </si>
  <si>
    <t>dopravné prostriedky</t>
  </si>
  <si>
    <t>nedokončené hmotné inv.</t>
  </si>
  <si>
    <t>finančný majetok</t>
  </si>
  <si>
    <t>minulých rokov</t>
  </si>
  <si>
    <t>Nevysporiadaný výsledok hospodárenia</t>
  </si>
  <si>
    <t>Výsledok hospodárenia za účt.obdobie</t>
  </si>
  <si>
    <t>B. Obežný majetok:</t>
  </si>
  <si>
    <t>B. Záväzky:</t>
  </si>
  <si>
    <t>A. Vlastné imanie:</t>
  </si>
  <si>
    <t xml:space="preserve">5. Prehľad o poskytnutých dotáciách podľa § 7 ods. 4 zákona č. 583/2004 Z.z. v členenení podľa </t>
  </si>
  <si>
    <t xml:space="preserve">     jednotlivých príjemcov, ak nie sú zverejnené iným spôsobom;</t>
  </si>
  <si>
    <t xml:space="preserve">* </t>
  </si>
  <si>
    <t>po odrátaní vratky do ŠR v sume 42 129,46 EUR pre Domov Jesienka</t>
  </si>
  <si>
    <r>
      <t xml:space="preserve">Výsledok rozpočtového hospodárenia </t>
    </r>
    <r>
      <rPr>
        <i/>
        <sz val="12"/>
        <rFont val="Arial CE"/>
        <family val="0"/>
      </rPr>
      <t>( 503 830,95-42 129,46)</t>
    </r>
    <r>
      <rPr>
        <b/>
        <i/>
        <sz val="12"/>
        <rFont val="Arial CE"/>
        <family val="2"/>
      </rPr>
      <t xml:space="preserve"> *</t>
    </r>
  </si>
  <si>
    <t>A. Neobežný majetok:</t>
  </si>
  <si>
    <t>verejnej správy</t>
  </si>
  <si>
    <t>Pohľadávky</t>
  </si>
  <si>
    <t>Bankové účty</t>
  </si>
  <si>
    <t>Rezervy</t>
  </si>
  <si>
    <t>Dlhodobé záväzky</t>
  </si>
  <si>
    <t>Krátkodobé záväzky</t>
  </si>
  <si>
    <t>Bankové úvery</t>
  </si>
  <si>
    <t>C. Časové rozlíšenie:</t>
  </si>
  <si>
    <t>Výnosy budúcich období</t>
  </si>
  <si>
    <t>AKTÍVA CELKOM:</t>
  </si>
  <si>
    <t>PASÍVA CELKOM:</t>
  </si>
  <si>
    <t>v zmysle Dodatku č. 3 k zmluve, zostatok úveru v sume</t>
  </si>
  <si>
    <t>Zostatok úveru k 31.12.2011 bol: 40.665,73 EUR</t>
  </si>
  <si>
    <t>Základná umelecká škola - zateplenie</t>
  </si>
  <si>
    <t>Zostatok úveru k 31.12.2011 bol: 410.645,23 EUR</t>
  </si>
  <si>
    <t xml:space="preserve">Nahromadené úroky na úvere: 1.324,51 EUR </t>
  </si>
  <si>
    <t>č. 51/017/10 z 20.7.2010 na prefinancovanie projektu:</t>
  </si>
  <si>
    <t xml:space="preserve">"Prístavba k Domovu Jesienka" </t>
  </si>
  <si>
    <t>v sume 1.195.626,15 €.</t>
  </si>
  <si>
    <t>Zostatok úveru k 31.12.2011 bol: 259.110,97 EUR</t>
  </si>
  <si>
    <t xml:space="preserve">Nahromadené úroky na úvere: 718,59 EUR </t>
  </si>
  <si>
    <t xml:space="preserve">     Na základe zákona č. 563/2009 Z.z. o správe daní (daňový poriadok) a o zmene a doplnení niektorých </t>
  </si>
  <si>
    <t>zákonov v znení neskorších predpisov - ustanovenie § 52, odsek 2, správca dane, ktorým je Mesto Šurany</t>
  </si>
  <si>
    <t>môže zverejniť zoznam daňových dlžníkov podľa stavu k 31. decembru predchádzajúceho roka,</t>
  </si>
  <si>
    <t xml:space="preserve">u ktorých úhrnná výška daňových nedoplatkov presiahla u fyzickej osoby 160 EUR a u právnickej osoby </t>
  </si>
  <si>
    <t>sumu 1 600 EUR.</t>
  </si>
  <si>
    <t xml:space="preserve"> Podľa ustanovenia § 85 zákona č. 563/2009 Z.z. o správe daní (daňový poriadok) a o zmene a doplnení</t>
  </si>
  <si>
    <t>niektorých zákonov v znení neskorších predpisov - právo na vymáhanie daňového nedoplatku zaniká</t>
  </si>
  <si>
    <t>po 20 rokoch po skončení kalendárneho roku, v ktorom daňový nedoplatok vznikol.</t>
  </si>
  <si>
    <t>CFF spol s r.o., Továrenská 4, Šurany</t>
  </si>
  <si>
    <t>Nedoplatok k 31.12.2012</t>
  </si>
  <si>
    <t>616,74 EUR</t>
  </si>
  <si>
    <t xml:space="preserve">              primátor mesta Šurany</t>
  </si>
  <si>
    <t>x</t>
  </si>
  <si>
    <t>ad 4)</t>
  </si>
  <si>
    <t>Údaje o hospodárení príspevkových</t>
  </si>
  <si>
    <t>organizácií</t>
  </si>
  <si>
    <r>
      <t xml:space="preserve">Transfer z Úradu vlády SR </t>
    </r>
    <r>
      <rPr>
        <sz val="8"/>
        <rFont val="Arial CE"/>
        <family val="0"/>
      </rPr>
      <t>(p. Smoleňáková)</t>
    </r>
  </si>
  <si>
    <t>Ostatné úvery - ŠFRB (2x8 b.j.)</t>
  </si>
  <si>
    <t>Krátkodobý úver - debet</t>
  </si>
  <si>
    <t>poslancov Mestského zastupiteľstva v Šuranoch</t>
  </si>
  <si>
    <t>Komunikačná technika (internet)</t>
  </si>
  <si>
    <t>Interiérové vybavenie</t>
  </si>
  <si>
    <t>Záväzkové provízie bankám</t>
  </si>
  <si>
    <t>1) Mestská poliklinika Šurany</t>
  </si>
  <si>
    <t>2) Mestský podnik služieb Šurany</t>
  </si>
  <si>
    <t>3) Mestské kultúrne stredisko Šurany</t>
  </si>
  <si>
    <t>ad 5)</t>
  </si>
  <si>
    <t>Prehľad o poskytnutých zárukách</t>
  </si>
  <si>
    <t>Ručiteľské záväzky</t>
  </si>
  <si>
    <t>010 11 Žilina:</t>
  </si>
  <si>
    <t>%</t>
  </si>
  <si>
    <t>Prístroje, zariadenia</t>
  </si>
  <si>
    <t>Rutinná a štandardná údržba</t>
  </si>
  <si>
    <t>Telekomunikačná technika</t>
  </si>
  <si>
    <t>Starostlivosť o zdravotne postihnutých</t>
  </si>
  <si>
    <t>Rodinné prídavky</t>
  </si>
  <si>
    <t>ŠFRB - 28 b.j.+2g. (ul. MDŽ 2E, 2F, 2G)</t>
  </si>
  <si>
    <r>
      <t xml:space="preserve">2) </t>
    </r>
    <r>
      <rPr>
        <sz val="11"/>
        <rFont val="Arial CE"/>
        <family val="2"/>
      </rPr>
      <t>Mestu Šurany bola poskytnutá podpora na výstavbu nájom-</t>
    </r>
  </si>
  <si>
    <t>ných bytov (2 x 8 b.j.) vo forme úveru na základe zmluvy</t>
  </si>
  <si>
    <t>č. 404/488/2012 zo dňa 6.8.2012 uzavretej podľa ustanovení</t>
  </si>
  <si>
    <t>zákona č. 607/2003 Z.z. o Štátnom fonde rozvoja bývania</t>
  </si>
  <si>
    <t xml:space="preserve">vo výške 501.474,80 EUR s úrokovou sadzbou 1 % p.a. </t>
  </si>
  <si>
    <t>a dobou splatnosti 30 rokov.</t>
  </si>
  <si>
    <t>ŠFRB - 2 x 8 b.j. (ul. Ľ. Podjavorinskej)</t>
  </si>
  <si>
    <t xml:space="preserve">Mesačné splátky sú stanovené vo výške 1.612,94 EUR,  </t>
  </si>
  <si>
    <t>pričom 1.splátka bola realizovaná v decembri  2012.</t>
  </si>
  <si>
    <r>
      <t>3)</t>
    </r>
    <r>
      <rPr>
        <sz val="11"/>
        <rFont val="Arial CE"/>
        <family val="0"/>
      </rPr>
      <t xml:space="preserve"> Zmluva o termínovanom úvere č. 1194/2009/UZ </t>
    </r>
  </si>
  <si>
    <t>Po refundácii finančných prostriedkov z ministerstva sa</t>
  </si>
  <si>
    <t>Prima banka - Superlinka (debet)</t>
  </si>
  <si>
    <t>16 204,24 EUR *</t>
  </si>
  <si>
    <t xml:space="preserve">* Suma 42 129,46 EUR - vrátená v r. 2014 do štátneho rozpočtu ako nevyčerpaný finančný príspevok pre Domov Jesienka </t>
  </si>
  <si>
    <r>
      <t>4)</t>
    </r>
    <r>
      <rPr>
        <sz val="11"/>
        <rFont val="Arial CE"/>
        <family val="0"/>
      </rPr>
      <t xml:space="preserve"> Zmluva o úvere č. 51/004/09 - Dexia Komunál Superlinka</t>
    </r>
  </si>
  <si>
    <t xml:space="preserve">z 12.5.2009 v znení neskorších dodatkov - poskytnutie debetu </t>
  </si>
  <si>
    <r>
      <t>5)</t>
    </r>
    <r>
      <rPr>
        <sz val="11"/>
        <rFont val="Arial CE"/>
        <family val="0"/>
      </rPr>
      <t xml:space="preserve"> Zmluva o kontokorentnom úvere č. 545/2009/UZ z VÚB a.s.</t>
    </r>
  </si>
  <si>
    <t xml:space="preserve">z 27.5.2009 v znení neskorších dodatkov - poskytnutie debetu </t>
  </si>
  <si>
    <t>na bežnom účte do 66.400 EUR na obdobie jedného roka</t>
  </si>
  <si>
    <r>
      <t xml:space="preserve">6) </t>
    </r>
    <r>
      <rPr>
        <sz val="11"/>
        <rFont val="Arial CE"/>
        <family val="0"/>
      </rPr>
      <t>Zmluva o Dexia Komunál eurofondy úvere (B)</t>
    </r>
  </si>
  <si>
    <t>Zostatok úveru k 31.12.2011 bol: 85.756,96 EUR</t>
  </si>
  <si>
    <t xml:space="preserve">Nahromadené úroky na úvere: 2.215,09 EUR </t>
  </si>
  <si>
    <t xml:space="preserve">Vodné, stočné </t>
  </si>
  <si>
    <t>Ozvučenie (1.máj), meranie hluku v Spol.hale</t>
  </si>
  <si>
    <r>
      <t>14.1.1 MŠ ul. Mostná</t>
    </r>
    <r>
      <rPr>
        <sz val="8"/>
        <rFont val="Arial CE"/>
        <family val="0"/>
      </rPr>
      <t xml:space="preserve">  </t>
    </r>
  </si>
  <si>
    <r>
      <t>14.1.2 MŠ ul. MDŽ</t>
    </r>
    <r>
      <rPr>
        <sz val="8"/>
        <rFont val="Arial CE"/>
        <family val="0"/>
      </rPr>
      <t xml:space="preserve">  </t>
    </r>
  </si>
  <si>
    <r>
      <t>14.2.4 ŠKD+ŠJ ZŠ ul. SNP</t>
    </r>
    <r>
      <rPr>
        <sz val="8"/>
        <rFont val="Arial CE"/>
        <family val="0"/>
      </rPr>
      <t xml:space="preserve"> </t>
    </r>
  </si>
  <si>
    <r>
      <t>14.2.5 Cirkevná základná škola</t>
    </r>
    <r>
      <rPr>
        <sz val="8"/>
        <rFont val="Arial CE"/>
        <family val="0"/>
      </rPr>
      <t xml:space="preserve"> </t>
    </r>
  </si>
  <si>
    <r>
      <t>14.3.1 Základná umelecká škola</t>
    </r>
    <r>
      <rPr>
        <sz val="8"/>
        <rFont val="Arial CE"/>
        <family val="0"/>
      </rPr>
      <t xml:space="preserve"> </t>
    </r>
  </si>
  <si>
    <t>Domov Jesienka - vybavenie</t>
  </si>
  <si>
    <t>Rozpočet                         na r. 2013</t>
  </si>
  <si>
    <t>Zostatok úveru k 31.12.2012 bol: 56.815,04 EUR</t>
  </si>
  <si>
    <t xml:space="preserve">Nahromadené úroky na úvere: 269,00 EUR </t>
  </si>
  <si>
    <t>mesačnými splátkami v sume 1.184,00 EUR od mája 2013</t>
  </si>
  <si>
    <t>po dobu 4 rokov.</t>
  </si>
  <si>
    <t>Zostatok úveru k 31.12.2012 bol: 79.680,28 EUR</t>
  </si>
  <si>
    <t xml:space="preserve">Nahromadené úroky na úvere: 379,72 EUR </t>
  </si>
  <si>
    <t>mesačnými splátkami v sume 1.328,00 EUR od mája 2013</t>
  </si>
  <si>
    <t>po dobu 5 rokov.</t>
  </si>
  <si>
    <r>
      <t>9)</t>
    </r>
    <r>
      <rPr>
        <sz val="11"/>
        <rFont val="Arial CE"/>
        <family val="0"/>
      </rPr>
      <t xml:space="preserve"> Zmluva o Dexia Komunál eurofondy úvere (B)</t>
    </r>
  </si>
  <si>
    <t>Zostatok úveru k 31.12.2012 bol: 793.308,54 EUR</t>
  </si>
  <si>
    <t xml:space="preserve">Nahromadené úroky na úvere: 2.609,90 EUR </t>
  </si>
  <si>
    <r>
      <t>1)</t>
    </r>
    <r>
      <rPr>
        <sz val="11"/>
        <rFont val="Arial CE"/>
        <family val="2"/>
      </rPr>
      <t xml:space="preserve"> Návratnosť podpory na výstavbu bytov je zabezpečená</t>
    </r>
  </si>
  <si>
    <t>uzavretím poistnej zmluvy s poisťovňou.</t>
  </si>
  <si>
    <r>
      <t>2)</t>
    </r>
    <r>
      <rPr>
        <sz val="11"/>
        <rFont val="Arial CE"/>
        <family val="0"/>
      </rPr>
      <t xml:space="preserve"> Ostatné úvery na prefinancovanie realizácie projektov</t>
    </r>
  </si>
  <si>
    <t>Prima (Dexia) banka Slovensko a.s., Hodžova 11,</t>
  </si>
  <si>
    <r>
      <t>1)</t>
    </r>
    <r>
      <rPr>
        <sz val="11"/>
        <rFont val="Arial CE"/>
        <family val="2"/>
      </rPr>
      <t xml:space="preserve"> Zmluva o termínovanom úvere č. 51/002/07 zo dňa</t>
    </r>
  </si>
  <si>
    <t>27.2.2007 medzi Dexia bankou Slovensko a.s. a Mestským</t>
  </si>
  <si>
    <t>bytovým podnikom Šurany, s.r.o. vo výške: 2.645.544,61 Sk</t>
  </si>
  <si>
    <t>(87.815,99 EUR) za účelom splatenia kontokorentného úveru.</t>
  </si>
  <si>
    <t>Neoddeliteľnou súčasťou tejto zmluvy je Zmluva o zriadení</t>
  </si>
  <si>
    <t>záložného práva na nehnuteľný majetok:</t>
  </si>
  <si>
    <t>VÝDAVKY spolu</t>
  </si>
  <si>
    <t>Príjmy z predaja bytov, budov</t>
  </si>
  <si>
    <t>č. 211/1, súpisné číslo 52;</t>
  </si>
  <si>
    <t>ad 6)</t>
  </si>
  <si>
    <t>Prehľad o nákladoch a výnosoch</t>
  </si>
  <si>
    <t>v podnikateľskej činnosti</t>
  </si>
  <si>
    <t>Mesto Šurany nepodniká.</t>
  </si>
  <si>
    <t>Spolu:</t>
  </si>
  <si>
    <t>Rozpočet</t>
  </si>
  <si>
    <t>1.úprava</t>
  </si>
  <si>
    <t>rozpočtu</t>
  </si>
  <si>
    <t>2.úprava</t>
  </si>
  <si>
    <t>3.úprava</t>
  </si>
  <si>
    <r>
      <t xml:space="preserve">     </t>
    </r>
    <r>
      <rPr>
        <b/>
        <sz val="12"/>
        <rFont val="Arial CE"/>
        <family val="2"/>
      </rPr>
      <t xml:space="preserve">Daň z nehnuteľností </t>
    </r>
    <r>
      <rPr>
        <sz val="12"/>
        <rFont val="Arial CE"/>
        <family val="2"/>
      </rPr>
      <t xml:space="preserve">- v zmysle Všeobecne záväzného nariadenia mesta Šurany </t>
    </r>
  </si>
  <si>
    <t>Kupujúci:</t>
  </si>
  <si>
    <t>Suma:</t>
  </si>
  <si>
    <t>11.</t>
  </si>
  <si>
    <t>12.</t>
  </si>
  <si>
    <t>13.</t>
  </si>
  <si>
    <t>poplatku za komunálne odpady a drobné stavebné odpady takto:</t>
  </si>
  <si>
    <t>nálne odpady a drobné stavebné odpady do rozpočtu zapracovaný vo výške vypočítanej</t>
  </si>
  <si>
    <t>z rozboru kalkulácie príjmov v súvislosti s výpočtom sadzby pre fyzické a právnické osoby.</t>
  </si>
  <si>
    <t>EUR</t>
  </si>
  <si>
    <t xml:space="preserve">Všeobecný materiál </t>
  </si>
  <si>
    <t>Údržba budov, objektov alebo ich častí</t>
  </si>
  <si>
    <r>
      <t>Všeobecné služby</t>
    </r>
    <r>
      <rPr>
        <sz val="8"/>
        <rFont val="Arial CE"/>
        <family val="2"/>
      </rPr>
      <t xml:space="preserve"> (deratizácia, revízie zariadení)</t>
    </r>
  </si>
  <si>
    <r>
      <t>Špeciálne služby</t>
    </r>
    <r>
      <rPr>
        <sz val="8"/>
        <rFont val="Arial CE"/>
        <family val="2"/>
      </rPr>
      <t xml:space="preserve"> (auditorské a právne služby)</t>
    </r>
  </si>
  <si>
    <t>Dohody</t>
  </si>
  <si>
    <t>Zostatok úveru k 31.12.2010 bol: 313.195,90 EUR</t>
  </si>
  <si>
    <t xml:space="preserve">Úroky zaplatené za rok 2010:             3.379,10 EUR </t>
  </si>
  <si>
    <r>
      <t xml:space="preserve">7) </t>
    </r>
    <r>
      <rPr>
        <sz val="11"/>
        <rFont val="Arial CE"/>
        <family val="0"/>
      </rPr>
      <t>Zmluva o Dexia Komunál eurofondy úvere (B)</t>
    </r>
  </si>
  <si>
    <t>č. 51/014/10 z 10.6.2010 na prefinancovanie projektu:</t>
  </si>
  <si>
    <t xml:space="preserve">"Základná škola, ul. SNP č. 5,942 01 Šurany - II. etapa" </t>
  </si>
  <si>
    <t>v sume 1.082.288,98 EUR.</t>
  </si>
  <si>
    <t>Zostatok úveru k 31.12.2010 bol: 1.034.771,63 EUR</t>
  </si>
  <si>
    <t xml:space="preserve">Nahromadené úroky na úvere: 2.075,56 EUR </t>
  </si>
  <si>
    <t>č. 51/013/10 z 10.6.2010 na prefinancovanie projektu:</t>
  </si>
  <si>
    <t>o rozpočtových pravidlách verejnej správy a o zmene a doplnení niektorých zákonov, zákona</t>
  </si>
  <si>
    <r>
      <t xml:space="preserve">     Mesto Šurany je napojené na štátny rozpočet </t>
    </r>
    <r>
      <rPr>
        <b/>
        <sz val="12"/>
        <rFont val="Arial CE"/>
        <family val="2"/>
      </rPr>
      <t>podielom na výnose dane z príjmov</t>
    </r>
  </si>
  <si>
    <r>
      <t xml:space="preserve">územnej samospráve, </t>
    </r>
    <r>
      <rPr>
        <sz val="12"/>
        <rFont val="Arial CE"/>
        <family val="2"/>
      </rPr>
      <t>ktorý sa schvaľuje v štátnom rozpočte na príslušný kalendárny rok.</t>
    </r>
  </si>
  <si>
    <t xml:space="preserve">odo dňa nadobudnutia právoplatnosti platobného výmeru, do 30. júna, do 31. augusta    </t>
  </si>
  <si>
    <t xml:space="preserve">a do 31.októbra príslušného zdaňovacieho obdobia. </t>
  </si>
  <si>
    <t>v rodinnom dome v Šuranoch 4,40 EUR, v Kostolnom Seku, Nitr. Hrádku a  Argentíne 2,97 EUR,</t>
  </si>
  <si>
    <t>na Novom Svete a Kopci 2,20 EUR, v bytovom dome 18,26 EUR.</t>
  </si>
  <si>
    <r>
      <t>VLASTNÉ IMANIE A ZÁV</t>
    </r>
    <r>
      <rPr>
        <b/>
        <u val="single"/>
        <sz val="11"/>
        <rFont val="Arial CE"/>
        <family val="0"/>
      </rPr>
      <t>Ä</t>
    </r>
    <r>
      <rPr>
        <b/>
        <u val="single"/>
        <sz val="11"/>
        <rFont val="Arial CE"/>
        <family val="2"/>
      </rPr>
      <t>ZKY:</t>
    </r>
  </si>
  <si>
    <t>ZŠ, Bernolákova 35, Šurany</t>
  </si>
  <si>
    <t>VÚB - Kontokorent (debet)</t>
  </si>
  <si>
    <t>ZŠ Šurany SNP - II.etapa</t>
  </si>
  <si>
    <t>Oceňovacie rozdiely z precenenia</t>
  </si>
  <si>
    <t>majetku a záväzkov</t>
  </si>
  <si>
    <r>
      <t xml:space="preserve">1) </t>
    </r>
    <r>
      <rPr>
        <sz val="11"/>
        <rFont val="Arial CE"/>
        <family val="2"/>
      </rPr>
      <t>Mestu Šurany bola poskytnutá podpora na výstavbu nájom-</t>
    </r>
  </si>
  <si>
    <t>ných bytov (28 b.j.+2 garsonky) vo forme úveru na základe</t>
  </si>
  <si>
    <t>zmluvy č. 404/3781/2002 zo dňa 16.9.2002 o poskytnutí</t>
  </si>
  <si>
    <t>podpory podľa ustanovení zákona NR SR č. 1244/1996 Z.z.</t>
  </si>
  <si>
    <t xml:space="preserve">o Štátnom fonde rozvoja bývania vo výške 14,663 mil. Sk </t>
  </si>
  <si>
    <t xml:space="preserve">pri základnej úrokovej sadzbe 3,9 % s dobou splatnosti </t>
  </si>
  <si>
    <t>30 rokov.</t>
  </si>
  <si>
    <t xml:space="preserve">Mesačné splátky sú stanovené vo výške 2.295,72 EUR, t.j. </t>
  </si>
  <si>
    <t xml:space="preserve">Hospodársky výsledok:            </t>
  </si>
  <si>
    <t xml:space="preserve">Hospodársky výsledok:                    </t>
  </si>
  <si>
    <t xml:space="preserve">"Základná umelecká škola - zateplenie" </t>
  </si>
  <si>
    <t>v sume 436.643,34 EUR.</t>
  </si>
  <si>
    <t>Zostatok úveru k 31.12.2010 bol: 347.720,03 EUR</t>
  </si>
  <si>
    <t xml:space="preserve">Nahromadené úroky na úvere: 700,48 EUR </t>
  </si>
  <si>
    <t>"ZŠ, Bernolákova 35, Šurany - zateplenie budov".</t>
  </si>
  <si>
    <t xml:space="preserve">na prefinancovanie projektu: </t>
  </si>
  <si>
    <t>Transfer pre MHD a prímestskú dopravu</t>
  </si>
  <si>
    <t xml:space="preserve">Štúdie, expertízy, posudky </t>
  </si>
  <si>
    <t xml:space="preserve">Kapitálové výdavky </t>
  </si>
  <si>
    <t>Výdavkové finančné operácie</t>
  </si>
  <si>
    <t>Vlastné príjmy rozpočtových organizácií</t>
  </si>
  <si>
    <t>Príjmové finančné operácie</t>
  </si>
  <si>
    <t xml:space="preserve">Bežné výdavky </t>
  </si>
  <si>
    <t>Výdavkové finančné operácie (splátky dlhu)</t>
  </si>
  <si>
    <t>Príjmy - výdavky (rozdiel)</t>
  </si>
  <si>
    <r>
      <t>Daň za užívanie verejného priestranstva</t>
    </r>
    <r>
      <rPr>
        <sz val="8"/>
        <rFont val="Arial CE"/>
        <family val="2"/>
      </rPr>
      <t xml:space="preserve"> (jarmok)</t>
    </r>
  </si>
  <si>
    <r>
      <t>Administratívne poplatky, licencie</t>
    </r>
    <r>
      <rPr>
        <sz val="8"/>
        <rFont val="Arial CE"/>
        <family val="2"/>
      </rPr>
      <t xml:space="preserve"> (automaty)</t>
    </r>
  </si>
  <si>
    <r>
      <t>Poplatky z predaja služieb</t>
    </r>
    <r>
      <rPr>
        <sz val="8"/>
        <rFont val="Arial CE"/>
        <family val="2"/>
      </rPr>
      <t xml:space="preserve"> (príjem za separ.zber)  </t>
    </r>
  </si>
  <si>
    <r>
      <t xml:space="preserve">Transfery zo št. rozpočtu - </t>
    </r>
    <r>
      <rPr>
        <sz val="8"/>
        <rFont val="Arial CE"/>
        <family val="2"/>
      </rPr>
      <t>rodinné prídavky</t>
    </r>
    <r>
      <rPr>
        <sz val="10"/>
        <rFont val="Arial CE"/>
        <family val="0"/>
      </rPr>
      <t xml:space="preserve"> </t>
    </r>
  </si>
  <si>
    <t xml:space="preserve">Príjmy z Recyklačného fondu </t>
  </si>
  <si>
    <t>Zostatok prostriedkov z predchádzajúcich rokov</t>
  </si>
  <si>
    <t xml:space="preserve">Príjmové finančné operácie spolu: </t>
  </si>
  <si>
    <t>Kapitálové príjmy z predaja majetku - c e l k o m:</t>
  </si>
  <si>
    <t>Skutočnosť                                 k                          31.12.2013</t>
  </si>
  <si>
    <t>Skutočnosť                     k                       31.12.2013</t>
  </si>
  <si>
    <t>s c h v a ľ u j e</t>
  </si>
  <si>
    <t>MESTO  ŠURANY - MESTSKÝ ÚRAD ŠURANY</t>
  </si>
  <si>
    <t>Mestské zastupiteľstvo</t>
  </si>
  <si>
    <t>Š U R A N Y</t>
  </si>
  <si>
    <t>Predkladá:</t>
  </si>
  <si>
    <t>Imrich Várady</t>
  </si>
  <si>
    <t>primátor mesta Šurany</t>
  </si>
  <si>
    <t>Návrh na uznesenie:</t>
  </si>
  <si>
    <t>Spracovala:</t>
  </si>
  <si>
    <t>Ing. Jana Hučková</t>
  </si>
  <si>
    <t xml:space="preserve">vedúca finančného oddelenia </t>
  </si>
  <si>
    <t>MsÚ Šurany</t>
  </si>
  <si>
    <t>-</t>
  </si>
  <si>
    <t>bez pripomienok</t>
  </si>
  <si>
    <t>s pripomienkami</t>
  </si>
  <si>
    <t>v zmysle predlohy.</t>
  </si>
  <si>
    <t>Na základe:</t>
  </si>
  <si>
    <t>2.344.449,32 EUR</t>
  </si>
  <si>
    <t>2.344.352,41 EUR</t>
  </si>
  <si>
    <t xml:space="preserve">          + 96,91 EUR</t>
  </si>
  <si>
    <t>MŽP SR</t>
  </si>
  <si>
    <t>daň za predajné automaty</t>
  </si>
  <si>
    <t>daň za užívanie verej. priestr.</t>
  </si>
  <si>
    <t>ostatné záväzky</t>
  </si>
  <si>
    <t>plánu práce Mestského zastupiteľstva</t>
  </si>
  <si>
    <t>........................................................</t>
  </si>
  <si>
    <t xml:space="preserve">               podpis predkladateľa</t>
  </si>
  <si>
    <t>Mestské zastupiteľstvo v Šuranoch prerokovalo</t>
  </si>
  <si>
    <t>2. Prehľad o dlhodobých záväzkoch</t>
  </si>
  <si>
    <t>3. Bankové úvery</t>
  </si>
  <si>
    <t>2. Finančný majetok</t>
  </si>
  <si>
    <t>Výrok mestského zastupiteľstva po prerokovaní záverečného účtu:</t>
  </si>
  <si>
    <t xml:space="preserve">s c h v a ľ u j e </t>
  </si>
  <si>
    <r>
      <t xml:space="preserve">a) celoročné hospodárenie </t>
    </r>
    <r>
      <rPr>
        <u val="single"/>
        <sz val="10"/>
        <rFont val="Arial CE"/>
        <family val="2"/>
      </rPr>
      <t>bez výhrad</t>
    </r>
  </si>
  <si>
    <t>a l e b o</t>
  </si>
  <si>
    <r>
      <t xml:space="preserve">b) celoročné hospodárenie </t>
    </r>
    <r>
      <rPr>
        <u val="single"/>
        <sz val="10"/>
        <rFont val="Arial CE"/>
        <family val="2"/>
      </rPr>
      <t>s výhradami</t>
    </r>
  </si>
  <si>
    <t xml:space="preserve">   (v prípade výhrad uviesť s akými, pričom Mestské zastupiteľstvo prijme opatrenia na nápravu</t>
  </si>
  <si>
    <t xml:space="preserve">   zistených nedostatkov)</t>
  </si>
  <si>
    <t>Imrich  V á r a d y</t>
  </si>
  <si>
    <t xml:space="preserve">Vypracovala: Ing. Jana Hučková </t>
  </si>
  <si>
    <t xml:space="preserve">                    vedúca finančného odddelenia MsÚ Šurany</t>
  </si>
  <si>
    <t>č.</t>
  </si>
  <si>
    <t>Bežné príjmy</t>
  </si>
  <si>
    <t>Daňové príjmy - dane z príjmov, dane z majetku</t>
  </si>
  <si>
    <t>Daň z nehnuteľností - pozemky</t>
  </si>
  <si>
    <t>Daň z nehnuteľností - stavby</t>
  </si>
  <si>
    <t>Daň z nehnuteľností - byty</t>
  </si>
  <si>
    <t>Daňové príjmy - dane za špecifické služby</t>
  </si>
  <si>
    <t>Daň za psa</t>
  </si>
  <si>
    <t xml:space="preserve">Hospodársky výsledok:           </t>
  </si>
  <si>
    <t xml:space="preserve">Hospodársky výsledok:             </t>
  </si>
  <si>
    <t>Daň za ubytovanie</t>
  </si>
  <si>
    <t xml:space="preserve">Poplatok za komunálne odpady  </t>
  </si>
  <si>
    <t>Nedaňové príjmy - z podnikania a z vlastníctva majetku</t>
  </si>
  <si>
    <t xml:space="preserve">Z prenajatých pozemkov </t>
  </si>
  <si>
    <t>Nedaňové príjmy - administratívne a iné poplatky</t>
  </si>
  <si>
    <t>Pokuty</t>
  </si>
  <si>
    <t>Za znečisťovanie ovzdušia</t>
  </si>
  <si>
    <t>Nedaňové príjmy - úroky z úverov, pôžičiek, vkladov</t>
  </si>
  <si>
    <t>Úroky z úverov, pôžičiek, vkladov</t>
  </si>
  <si>
    <t>Iné nedaňové príjmy</t>
  </si>
  <si>
    <t>Z výťažkov z lotérií a iných podobných hier</t>
  </si>
  <si>
    <t>Tuzemské a bežné granty a transfery</t>
  </si>
  <si>
    <t>Transfery zo št. rozpočtu - základné školy</t>
  </si>
  <si>
    <t>312 001 20</t>
  </si>
  <si>
    <t>Transfery zo št. rozpočtu - matrika</t>
  </si>
  <si>
    <t>312 001 60</t>
  </si>
  <si>
    <t>Bežné príjmy spolu:</t>
  </si>
  <si>
    <t>Kapitálové príjmy</t>
  </si>
  <si>
    <t>Príjmy z predaja pozemkov</t>
  </si>
  <si>
    <t>Tuzemské kapitálové granty a transfery</t>
  </si>
  <si>
    <t>321     10</t>
  </si>
  <si>
    <t xml:space="preserve">Kapitálové príjmy spolu: </t>
  </si>
  <si>
    <t>Príjmy z ostatných finančných operácií</t>
  </si>
  <si>
    <t>Prevod prostriedkov z rezervného fondu mesta</t>
  </si>
  <si>
    <t>Prevod prostriedkov z ostatných fondov mesta</t>
  </si>
  <si>
    <t>Vlastné príjmy RO s právnou subjektivitou</t>
  </si>
  <si>
    <t>Rozpočtové príjmy spolu</t>
  </si>
  <si>
    <t>Bežné výdavky</t>
  </si>
  <si>
    <t>Mzdy, platy a ostatné osobné vyrovnania</t>
  </si>
  <si>
    <t>Poistné a príspevok do poisťovní</t>
  </si>
  <si>
    <t>Doplnkové dôchodkové poistenie</t>
  </si>
  <si>
    <t>Tovary a služby</t>
  </si>
  <si>
    <t>Cestovné náhrady</t>
  </si>
  <si>
    <t>Energie, voda a komunikácie</t>
  </si>
  <si>
    <t>Energie (plyn a elektrina)</t>
  </si>
  <si>
    <t>Vodné, stočné</t>
  </si>
  <si>
    <t>Poštovné a telekomunikačné služby</t>
  </si>
  <si>
    <t>Materiál</t>
  </si>
  <si>
    <t>Výpočtová technika</t>
  </si>
  <si>
    <t>Knihy,časopisy,noviny,učebnice,pomôcky</t>
  </si>
  <si>
    <t>Pracovné odevy, obuv a pomôcky</t>
  </si>
  <si>
    <t>Reprezentačné</t>
  </si>
  <si>
    <t>Dopravné</t>
  </si>
  <si>
    <t>Palivo,mazivá,oleje,špeciálne kvapaliny</t>
  </si>
  <si>
    <t>Servis,údržba,opravy</t>
  </si>
  <si>
    <t>Poistenie</t>
  </si>
  <si>
    <t>Karty,známky</t>
  </si>
  <si>
    <t>Služby</t>
  </si>
  <si>
    <t>Školenia, kurzy,semináre,konferencie</t>
  </si>
  <si>
    <t>Výdavky na vecné dary a ohňostroj</t>
  </si>
  <si>
    <t>Propagácia, reklama a inzercia</t>
  </si>
  <si>
    <t>Špeciálne služby</t>
  </si>
  <si>
    <t>Štúdie, expertízy, posudky</t>
  </si>
  <si>
    <t>Poplatky a odvody</t>
  </si>
  <si>
    <t>Stravovanie</t>
  </si>
  <si>
    <t>Prídel do sociálneho fondu</t>
  </si>
  <si>
    <t>Kolkové známky</t>
  </si>
  <si>
    <r>
      <t xml:space="preserve">Odmeny a príspevky </t>
    </r>
    <r>
      <rPr>
        <i/>
        <sz val="8"/>
        <rFont val="Arial CE"/>
        <family val="2"/>
      </rPr>
      <t>(poslanci,komisie,výbory)</t>
    </r>
  </si>
  <si>
    <t>Bežné transfery</t>
  </si>
  <si>
    <r>
      <t xml:space="preserve">Členské príspevky </t>
    </r>
    <r>
      <rPr>
        <sz val="8"/>
        <rFont val="Arial CE"/>
        <family val="2"/>
      </rPr>
      <t>(ZMOS, RVC, AKE SR)</t>
    </r>
  </si>
  <si>
    <t>Transfery jednotlivcom (soc.výpomoc)</t>
  </si>
  <si>
    <t>Všeobecný materiál</t>
  </si>
  <si>
    <t>Príspevok na stravovanie</t>
  </si>
  <si>
    <t>Splácanie úrokov v tuzemsku</t>
  </si>
  <si>
    <t xml:space="preserve">                                                                 ROZPOČET MESTA ŠURANY NA ROK 2013</t>
  </si>
  <si>
    <t>Skutočnosť                 r. 2011</t>
  </si>
  <si>
    <t>Skutočnosť                 r. 2012</t>
  </si>
  <si>
    <t>Výnosy k 31.12.2013:</t>
  </si>
  <si>
    <t>Náklady k 31.12.2013:</t>
  </si>
  <si>
    <t>956.592,77 EUR</t>
  </si>
  <si>
    <t>939.995,18 EUR</t>
  </si>
  <si>
    <t xml:space="preserve"> + 16.597,59 EUR</t>
  </si>
  <si>
    <t>512.544,96 EUR</t>
  </si>
  <si>
    <t>513.164,77 EUR</t>
  </si>
  <si>
    <t xml:space="preserve">     - 619,81 EUR</t>
  </si>
  <si>
    <t>218.258,31 EUR</t>
  </si>
  <si>
    <t>208.676,17 EUR</t>
  </si>
  <si>
    <t xml:space="preserve">  + 9.582,14 EUR</t>
  </si>
  <si>
    <t>594.252,89 EUR</t>
  </si>
  <si>
    <t>625.584,47 EUR</t>
  </si>
  <si>
    <t xml:space="preserve">  -31.331,58 EUR</t>
  </si>
  <si>
    <t xml:space="preserve">č. 5/2012 o miestnych daniach a miestnom poplatku za komunálne odpady a drobné stavebné </t>
  </si>
  <si>
    <t>odpady (schválené Mestským zastupiteľstvom Šurany - uznesením č. 20/2012-Z, bod XXIV.,</t>
  </si>
  <si>
    <t>dňa 13.12.2012) bola splatnosť dane z nehnuteľností nad 16,59 EUR u fyzickej osoby</t>
  </si>
  <si>
    <t>Mesto Šurany evidovalo k 31.12.2013: 3 893 daňovníkov, pričom plnenie bolo nasledovné:</t>
  </si>
  <si>
    <t xml:space="preserve">    Predpis na rok 2013</t>
  </si>
  <si>
    <t xml:space="preserve">   Platba za rok 2013</t>
  </si>
  <si>
    <t>Nedoplatok k 31.12.2013</t>
  </si>
  <si>
    <t>Daňoví dlžníci k 31.12.2013</t>
  </si>
  <si>
    <t>51.562,17 EUR</t>
  </si>
  <si>
    <t>412.507,36 EUR</t>
  </si>
  <si>
    <t>405.980,41 EUR</t>
  </si>
  <si>
    <t>58.089,12 EUR</t>
  </si>
  <si>
    <r>
      <t>Daň za psa</t>
    </r>
    <r>
      <rPr>
        <sz val="12"/>
        <rFont val="Arial CE"/>
        <family val="2"/>
      </rPr>
      <t xml:space="preserve"> bola stanovená vo VZN mesta Šurany č. 5/2012 o miestnych daniach a miestnom</t>
    </r>
  </si>
  <si>
    <t>K 31.12.2013 bolo evidovaných 730 daňovníkov.</t>
  </si>
  <si>
    <t xml:space="preserve">K 31.12.2013 bol stav poplatníkov: 3 489, pričom:   </t>
  </si>
  <si>
    <t>4.812,15 EUR</t>
  </si>
  <si>
    <t>5.005,46 EUR</t>
  </si>
  <si>
    <t>423,43 EUR</t>
  </si>
  <si>
    <t>bol v zmysle VZN mesta Šurany č. 5/2012 o miestnych daniach a miestnom poplatku za komu-</t>
  </si>
  <si>
    <t>184.534,91 EUR</t>
  </si>
  <si>
    <t>183.442,25 EUR</t>
  </si>
  <si>
    <t>77.803,99 EUR</t>
  </si>
  <si>
    <t>Na základe uvedených výsledkov hospodárenia mesta Šurany za rok 2013,</t>
  </si>
  <si>
    <t>n a v r h u j e sa prerokovanie Záverečného účtu mesta Šurany za rok 2013 uzatvoriť s týmto výrokom:</t>
  </si>
  <si>
    <t>Mestské zastupiteľstvo v Šuranoch po prerokovaní Záverečného účtu mesta Šurany za rok 2013</t>
  </si>
  <si>
    <t>zákonov a zákona č. 369/1990 Zb. o obecnom zriadení v znení neskorších predpisov, ako vyrov-</t>
  </si>
  <si>
    <t>naný v príjmovej časti a výdavkovej časti v celkovom objeme 4 484 058 EUR.</t>
  </si>
  <si>
    <t xml:space="preserve">uznesením Mestského zastupiteľstva v Šuranoch č. 29/2013-Z, bod XIII., dňa 12.12.2013.  </t>
  </si>
  <si>
    <t>začal splácať mesačnými splátkami od októbra 2011</t>
  </si>
  <si>
    <t>v sume 2.600,00 EUR mesačne, pričom posledná splátka</t>
  </si>
  <si>
    <t>(čiastočná) splátka bola v sume 1.665,73 EUR v 04/2013.</t>
  </si>
  <si>
    <t>4. úprava                  rozpočtu                         na r. 2013</t>
  </si>
  <si>
    <r>
      <t xml:space="preserve">Z prenajatých budov, priestorov, objektov </t>
    </r>
    <r>
      <rPr>
        <sz val="8"/>
        <rFont val="Arial CE"/>
        <family val="2"/>
      </rPr>
      <t>(MsBP)</t>
    </r>
  </si>
  <si>
    <t xml:space="preserve">Z dobropisov </t>
  </si>
  <si>
    <t>ROEP</t>
  </si>
  <si>
    <r>
      <t xml:space="preserve">Transfery zo št. rozpočtu - </t>
    </r>
    <r>
      <rPr>
        <sz val="8"/>
        <rFont val="Arial CE"/>
        <family val="2"/>
      </rPr>
      <t>prenesené kompetencie</t>
    </r>
  </si>
  <si>
    <r>
      <t>Transfery zo št. rozpočtu</t>
    </r>
    <r>
      <rPr>
        <sz val="8"/>
        <rFont val="Agency FB"/>
        <family val="2"/>
      </rPr>
      <t xml:space="preserve"> (cesty a vojnové hroby)</t>
    </r>
    <r>
      <rPr>
        <sz val="10"/>
        <rFont val="Arial CE"/>
        <family val="0"/>
      </rPr>
      <t xml:space="preserve"> </t>
    </r>
  </si>
  <si>
    <r>
      <t xml:space="preserve">Transfery zo št. rozpočtu - </t>
    </r>
    <r>
      <rPr>
        <sz val="8"/>
        <rFont val="Arial CE"/>
        <family val="2"/>
      </rPr>
      <t>stravovanie, škol.potr.</t>
    </r>
  </si>
  <si>
    <t>Transfer z MPSVaR SR na Domov Jesienka</t>
  </si>
  <si>
    <t>312 001 80</t>
  </si>
  <si>
    <r>
      <t>Domov Jesienka -</t>
    </r>
    <r>
      <rPr>
        <sz val="8"/>
        <rFont val="Arial CE"/>
        <family val="0"/>
      </rPr>
      <t xml:space="preserve"> </t>
    </r>
    <r>
      <rPr>
        <sz val="9"/>
        <rFont val="Agency FB"/>
        <family val="2"/>
      </rPr>
      <t>z Ministerstva práce, soc.vecí a rodiny SR</t>
    </r>
  </si>
  <si>
    <r>
      <t xml:space="preserve">Transfer z Úradu vlády SR </t>
    </r>
    <r>
      <rPr>
        <sz val="8"/>
        <rFont val="Arial CE"/>
        <family val="0"/>
      </rPr>
      <t xml:space="preserve">(p. Smoleňáková) </t>
    </r>
  </si>
  <si>
    <t>Eurofondy - refundácia</t>
  </si>
  <si>
    <t>Transfery od obcí na CVČ</t>
  </si>
  <si>
    <t>Granty - eurofondy</t>
  </si>
  <si>
    <t>Zo štátneho rozpočtu - eurofondy</t>
  </si>
  <si>
    <t>ŠFRB - refundácia (2x8 b.j.)</t>
  </si>
  <si>
    <r>
      <t xml:space="preserve">Transfer pre ZŠ SNP </t>
    </r>
    <r>
      <rPr>
        <sz val="8"/>
        <rFont val="Arial CE"/>
        <family val="0"/>
      </rPr>
      <t>(rekonšt.soc.zar. v telocvični)</t>
    </r>
  </si>
  <si>
    <t>Dotácia zo ŠR - prevencia kriminality</t>
  </si>
  <si>
    <t>Tuzemské úvery, požičky, návratné výpomoci</t>
  </si>
  <si>
    <t xml:space="preserve">Bankové úvery dlhodobé </t>
  </si>
  <si>
    <t xml:space="preserve">                                                               ROZPOČET MESTA ŠURANY NA ROK  2013 </t>
  </si>
  <si>
    <t xml:space="preserve">Interiérové vybavenie </t>
  </si>
  <si>
    <t>Výpoč.technika - AVIS</t>
  </si>
  <si>
    <t xml:space="preserve">Údržba strojov,prístrojov </t>
  </si>
  <si>
    <t xml:space="preserve">Poistné budov </t>
  </si>
  <si>
    <r>
      <t xml:space="preserve">Pokuty a penále </t>
    </r>
    <r>
      <rPr>
        <sz val="8"/>
        <rFont val="Arial CE"/>
        <family val="0"/>
      </rPr>
      <t>(oneskorené odvody r. 2012)</t>
    </r>
  </si>
  <si>
    <t xml:space="preserve">Dane (chata Vyhne) a daň z príjmov </t>
  </si>
  <si>
    <r>
      <t xml:space="preserve">Vratka </t>
    </r>
    <r>
      <rPr>
        <sz val="10"/>
        <rFont val="Agency FB"/>
        <family val="2"/>
      </rPr>
      <t>(nevyčerpaný fin.príspevok na Domov Jesienka)</t>
    </r>
  </si>
  <si>
    <t>Oprava kostola</t>
  </si>
  <si>
    <t xml:space="preserve">Nemocenské dávky a odstupné </t>
  </si>
  <si>
    <t xml:space="preserve">Výdavky na voľby </t>
  </si>
  <si>
    <r>
      <t xml:space="preserve">Prima banka Slovensko, a.s. - </t>
    </r>
    <r>
      <rPr>
        <sz val="8"/>
        <rFont val="Arial CE"/>
        <family val="0"/>
      </rPr>
      <t>úroky eurofondy</t>
    </r>
  </si>
  <si>
    <t>Manipulačné poplatky</t>
  </si>
  <si>
    <t>od r. 2012</t>
  </si>
  <si>
    <r>
      <t xml:space="preserve">ŠFRB - úroky </t>
    </r>
    <r>
      <rPr>
        <sz val="8"/>
        <rFont val="Arial CE"/>
        <family val="0"/>
      </rPr>
      <t>15168 € (28b.j.+2g.) + 1720 € (2x8b.j.)</t>
    </r>
  </si>
  <si>
    <r>
      <t xml:space="preserve">2.1 Matrika </t>
    </r>
    <r>
      <rPr>
        <sz val="10"/>
        <rFont val="Arial CE"/>
        <family val="0"/>
      </rPr>
      <t>(prenesené kompetencie)</t>
    </r>
  </si>
  <si>
    <t>Servis, aktualizácia softwaru</t>
  </si>
  <si>
    <t>Údržba budovy</t>
  </si>
  <si>
    <r>
      <t>Všeobecné služby</t>
    </r>
    <r>
      <rPr>
        <sz val="8"/>
        <rFont val="Arial CE"/>
        <family val="0"/>
      </rPr>
      <t xml:space="preserve"> (odčerpávanie vody)</t>
    </r>
  </si>
  <si>
    <t>Prevádzkové stroje, prístroje, zariadenia</t>
  </si>
  <si>
    <t>Vestníky, odborná literatúra</t>
  </si>
  <si>
    <t>výzva V.</t>
  </si>
  <si>
    <t>5 % spolufinancovanie projektu z MV SR</t>
  </si>
  <si>
    <t>výzva VI.</t>
  </si>
  <si>
    <r>
      <t xml:space="preserve">Špeciálne služby </t>
    </r>
    <r>
      <rPr>
        <sz val="9"/>
        <rFont val="Arial CE"/>
        <family val="2"/>
      </rPr>
      <t>(geom.plány a projekty EÚ)</t>
    </r>
  </si>
  <si>
    <t>Miestne komunikácie</t>
  </si>
  <si>
    <t xml:space="preserve">Prepravné </t>
  </si>
  <si>
    <t xml:space="preserve">PROGRAM 7 - Ochrana životného prostredia </t>
  </si>
  <si>
    <t>Likvidácia soc.zariadení v Tone</t>
  </si>
  <si>
    <t>12.1 Mestské kultúrne stredisko - príspevok</t>
  </si>
  <si>
    <t>12.2 Synagóga a kult.zariadenia</t>
  </si>
  <si>
    <t>Údržba - cintorín</t>
  </si>
  <si>
    <t>Vojnové hroby (dotácia z MV SR)</t>
  </si>
  <si>
    <r>
      <t xml:space="preserve">14.2.1 ZŠ ul. Bernolákova </t>
    </r>
    <r>
      <rPr>
        <sz val="8"/>
        <rFont val="Arial CE"/>
        <family val="0"/>
      </rPr>
      <t>(prenesené komp.)</t>
    </r>
  </si>
  <si>
    <r>
      <t>14.2.3 ZŠ ul. SNP</t>
    </r>
    <r>
      <rPr>
        <sz val="8"/>
        <rFont val="Arial CE"/>
        <family val="0"/>
      </rPr>
      <t xml:space="preserve"> (prenesené komp.)</t>
    </r>
  </si>
  <si>
    <t xml:space="preserve">14.3.2 Centrum voľného času </t>
  </si>
  <si>
    <r>
      <t xml:space="preserve">14.4 Transfery pre školy </t>
    </r>
    <r>
      <rPr>
        <b/>
        <sz val="8"/>
        <rFont val="Arial CE"/>
        <family val="0"/>
      </rPr>
      <t>(bez vlastných príjmov)</t>
    </r>
  </si>
  <si>
    <t>14.4.1 Vlastné príjmy škôl</t>
  </si>
  <si>
    <r>
      <t xml:space="preserve">14.4.3 Škol. potreby, stravovanie </t>
    </r>
    <r>
      <rPr>
        <sz val="8"/>
        <rFont val="Arial CE"/>
        <family val="2"/>
      </rPr>
      <t>(hmotná núdza)</t>
    </r>
  </si>
  <si>
    <t>presun do kap.výd.</t>
  </si>
  <si>
    <r>
      <t xml:space="preserve">14.4.4 Údržba škôl </t>
    </r>
    <r>
      <rPr>
        <sz val="9"/>
        <rFont val="Arial CE"/>
        <family val="0"/>
      </rPr>
      <t>(ZŠ SNP)</t>
    </r>
    <r>
      <rPr>
        <sz val="10"/>
        <rFont val="Arial CE"/>
        <family val="0"/>
      </rPr>
      <t>, poistenie budov</t>
    </r>
  </si>
  <si>
    <t>PROGRAM 15 -   Sociálne zabezpečenie</t>
  </si>
  <si>
    <t>15.1 Domov Jesienka - príspevok</t>
  </si>
  <si>
    <t>Domov Jesienka - príspevok z MPSVaR SR</t>
  </si>
  <si>
    <t>Prístavba k Domovu Jesienka - vybavenie</t>
  </si>
  <si>
    <t>15.2 Denné centrá pre seniorov</t>
  </si>
  <si>
    <r>
      <t xml:space="preserve">Všeobecný materiál </t>
    </r>
    <r>
      <rPr>
        <sz val="8"/>
        <rFont val="Arial CE"/>
        <family val="2"/>
      </rPr>
      <t>(kancel. a čistiace potreby)</t>
    </r>
  </si>
  <si>
    <r>
      <t xml:space="preserve">Údržba </t>
    </r>
    <r>
      <rPr>
        <b/>
        <sz val="8"/>
        <rFont val="Agency FB"/>
        <family val="2"/>
      </rPr>
      <t>(denné centrum pre seniorov)</t>
    </r>
  </si>
  <si>
    <r>
      <t xml:space="preserve">Rodina a deti </t>
    </r>
    <r>
      <rPr>
        <sz val="8"/>
        <rFont val="Arial CE"/>
        <family val="2"/>
      </rPr>
      <t>(príspevky podľa zákona č. 305/2005)</t>
    </r>
  </si>
  <si>
    <r>
      <t xml:space="preserve">15.4 </t>
    </r>
    <r>
      <rPr>
        <b/>
        <sz val="10"/>
        <rFont val="Arial Narrow"/>
        <family val="2"/>
      </rPr>
      <t>Mestská poliklinika</t>
    </r>
    <r>
      <rPr>
        <sz val="10"/>
        <rFont val="Arial Narrow"/>
        <family val="2"/>
      </rPr>
      <t xml:space="preserve"> (ODLÚ Trávnica)</t>
    </r>
  </si>
  <si>
    <t>PROGRAM 16 - Rozvoj obcí</t>
  </si>
  <si>
    <t xml:space="preserve">Výdavky na projekty z Eurofondov </t>
  </si>
  <si>
    <t xml:space="preserve">ZŠ ul. SNP - II. etapa </t>
  </si>
  <si>
    <t>ZUŠ - zateplenie</t>
  </si>
  <si>
    <t>Rýchlostný panel</t>
  </si>
  <si>
    <t xml:space="preserve">Parkovisko N. Hrádok </t>
  </si>
  <si>
    <r>
      <t xml:space="preserve">Projekty a rozšírenie plynovodu </t>
    </r>
    <r>
      <rPr>
        <sz val="8"/>
        <rFont val="Arial CE"/>
        <family val="0"/>
      </rPr>
      <t>(ul. Cintorínska)</t>
    </r>
  </si>
  <si>
    <t>Projekt ( 2x8 b.j.)</t>
  </si>
  <si>
    <t>Práce a stav.dozor (2x8 b.j.)</t>
  </si>
  <si>
    <t>560,74 EUR</t>
  </si>
  <si>
    <t>Kapitálové príjmy z predaja budov a bytov:</t>
  </si>
  <si>
    <t>Príjem z predaja bytov - p. Becze</t>
  </si>
  <si>
    <t>Príjem z predaja budov - p. Kováč</t>
  </si>
  <si>
    <t>170,00 EUR</t>
  </si>
  <si>
    <t>49,53 EUR</t>
  </si>
  <si>
    <t>780,27 EUR</t>
  </si>
  <si>
    <r>
      <t xml:space="preserve">Za predaj budov, bytov a pozemkov </t>
    </r>
    <r>
      <rPr>
        <sz val="12"/>
        <rFont val="Arial CE"/>
        <family val="2"/>
      </rPr>
      <t>sa v r. 2013 získali do rozpočtu mesta kapitálové príjmy</t>
    </r>
  </si>
  <si>
    <r>
      <t xml:space="preserve">v celkovej sume: </t>
    </r>
    <r>
      <rPr>
        <b/>
        <sz val="12"/>
        <rFont val="Arial CE"/>
        <family val="2"/>
      </rPr>
      <t>17.563,52 EUR:</t>
    </r>
  </si>
  <si>
    <t>Peter France</t>
  </si>
  <si>
    <t>Edita Kisová</t>
  </si>
  <si>
    <t>Renáta Kramárová</t>
  </si>
  <si>
    <t xml:space="preserve">ZSE </t>
  </si>
  <si>
    <t>RC nábytok s.r.o.</t>
  </si>
  <si>
    <t>Radoslav Hlavačka</t>
  </si>
  <si>
    <t>1.060,00 EUR</t>
  </si>
  <si>
    <t>899,25 EUR</t>
  </si>
  <si>
    <t>4.980,00 EUR</t>
  </si>
  <si>
    <t>594,00 EUR</t>
  </si>
  <si>
    <t>8.300,00 EUR</t>
  </si>
  <si>
    <t>950,00 EUR</t>
  </si>
  <si>
    <t>16.783,25 EUR</t>
  </si>
  <si>
    <t xml:space="preserve">Príjmy z predaja budov a bytov </t>
  </si>
  <si>
    <t>17.563,52 EUR</t>
  </si>
  <si>
    <t xml:space="preserve">Šurany v r. 2013 nasledovne: </t>
  </si>
  <si>
    <r>
      <t>11.2 Prevádzkové náklady</t>
    </r>
    <r>
      <rPr>
        <b/>
        <sz val="9"/>
        <rFont val="Arial CE"/>
        <family val="0"/>
      </rPr>
      <t xml:space="preserve"> </t>
    </r>
  </si>
  <si>
    <t>Prepravné - hádzaná</t>
  </si>
  <si>
    <r>
      <t xml:space="preserve">TOI </t>
    </r>
    <r>
      <rPr>
        <sz val="12"/>
        <rFont val="Arial"/>
        <family val="0"/>
      </rPr>
      <t>&amp; TOI</t>
    </r>
  </si>
  <si>
    <t>Oprava budovy ŠK Šurany</t>
  </si>
  <si>
    <t>Výdavky na výročie oganizovaného futbalu</t>
  </si>
  <si>
    <t>Zostatok úveru k 31.12.2013: 29.036,10 EUR</t>
  </si>
  <si>
    <t>Nahromadené úroky na úvere: 103,84 EUR</t>
  </si>
  <si>
    <t>Mesačná splátka úveru je 773,42 EUR.</t>
  </si>
  <si>
    <t>sú zabezpečené platobnými vista blankozmenkami.</t>
  </si>
  <si>
    <t>Zostatok na úvere k 31.12.2013: 369.283,85 EUR</t>
  </si>
  <si>
    <t>69.161 Sk, pričom 1.splátka bola realizovaná v januári 2003</t>
  </si>
  <si>
    <t>(11.125.045,19 Sk).</t>
  </si>
  <si>
    <t xml:space="preserve">Zostatok na úvere k 31.12.2013: </t>
  </si>
  <si>
    <t>Banková záruka č. 510212: 486.084,82 EUR</t>
  </si>
  <si>
    <t>Záväzková provízia z bankovej záruky: 941,87 EUR.</t>
  </si>
  <si>
    <t>do 100.000 EUR na dobu jedného roka (aktuálne do 4.5.2015).</t>
  </si>
  <si>
    <t>Debet sa k 31.12.2013 nečerpal.</t>
  </si>
  <si>
    <t>(aktuálne do 31.12.2014).</t>
  </si>
  <si>
    <t>Zostatok úveru 56.815,04 EUR je splácaný pravidelnými</t>
  </si>
  <si>
    <t>Zostatok úveru k 31.12.2013 bol: 47.343,04 EUR</t>
  </si>
  <si>
    <t xml:space="preserve">Nahromadené úroky na úvere: 122,60 EUR </t>
  </si>
  <si>
    <t>Zostatok úveru k 31.12.2013 bol: 69.056,28 EUR</t>
  </si>
  <si>
    <t xml:space="preserve">Nahromadené úroky na úvere: 177,98 EUR </t>
  </si>
  <si>
    <t>Zostatok úveru 79.680,28 EUR je splácaný pravidelnými</t>
  </si>
  <si>
    <t xml:space="preserve">zostatok úveru v sume 74.735,05 EUR je splácaný </t>
  </si>
  <si>
    <t>mesačnými splátkami vo výške 1.246,00 EUR od januára</t>
  </si>
  <si>
    <t>2014 po dobu 5 rokov.</t>
  </si>
  <si>
    <t>Zostatok úveru k 31.12.2013 bol: 74.735,05 EUR</t>
  </si>
  <si>
    <t xml:space="preserve">Nahromadené úroky na úvere: 189,58 EUR </t>
  </si>
  <si>
    <t xml:space="preserve">Po refundácii finančných prostriedkov z ministerstva </t>
  </si>
  <si>
    <t>I)</t>
  </si>
  <si>
    <t xml:space="preserve">Sumarizácia    </t>
  </si>
  <si>
    <t>podľa § 10, odsek 3, písm. a, b, c zákona č. 583/2004 Z.z. o rozpočtových pravidlách územnej</t>
  </si>
  <si>
    <t>samosprávy a o zmene a doplnení neskorších zákonov, v znení neskorších predpisov:</t>
  </si>
  <si>
    <t>Vlastné príjmy RO uvedené vo výdavkoch a granty</t>
  </si>
  <si>
    <t>II)</t>
  </si>
  <si>
    <t>Rozdiel medzi výnosmi a nákladmi</t>
  </si>
  <si>
    <t>podľa § 18 zákona č. 431/2002 Z.z. o účtovníctve v znení neskorších predpisov</t>
  </si>
  <si>
    <t>Výnosy</t>
  </si>
  <si>
    <t>Náklady</t>
  </si>
  <si>
    <t xml:space="preserve">Rozdiel medzi výnosmi a nákladmi </t>
  </si>
  <si>
    <t>III)</t>
  </si>
  <si>
    <t xml:space="preserve">Výsledok rozpočtového hospodárenia   </t>
  </si>
  <si>
    <t>podľa § 10, odsek 3, písm. a, b, zákona č. 583/2004 Z.z. o rozpočtových pravidlách územnej</t>
  </si>
  <si>
    <t xml:space="preserve">     V zmysle § 10 ods. 6 zákona č. 583/2004 Z.z. o rozpočtových pravidlách územnej samosprávy</t>
  </si>
  <si>
    <t>a o zmene a doplnení niektorých zákonov v znení neskorších predpisov, súčasťou rozpočtu obce sú</t>
  </si>
  <si>
    <t>aj finančné operácie, ktorými sa vykonávajú prevody prostriedkov peňažných fondov obce a realizujú sa</t>
  </si>
  <si>
    <r>
      <t xml:space="preserve">návratné zdroje financovania a ich splácanie. Finančné operácie </t>
    </r>
    <r>
      <rPr>
        <b/>
        <sz val="10"/>
        <rFont val="Arial CE"/>
        <family val="2"/>
      </rPr>
      <t xml:space="preserve">nie sú </t>
    </r>
    <r>
      <rPr>
        <sz val="10"/>
        <rFont val="Arial CE"/>
        <family val="2"/>
      </rPr>
      <t>súčasťou príjmov a výdavkov</t>
    </r>
  </si>
  <si>
    <t xml:space="preserve">rozpočtu obce. </t>
  </si>
  <si>
    <t>upresniť nasledovne:</t>
  </si>
  <si>
    <t>Rozpočtové príjmy bez finančných operácií</t>
  </si>
  <si>
    <t>Kapitálové výdavky bez finančných operácií</t>
  </si>
  <si>
    <r>
      <t xml:space="preserve">Príjmy - výdavky (rozdiel </t>
    </r>
    <r>
      <rPr>
        <sz val="11"/>
        <rFont val="Arial CE"/>
        <family val="2"/>
      </rPr>
      <t>riadok č. 3 - 6)</t>
    </r>
    <r>
      <rPr>
        <b/>
        <i/>
        <sz val="12"/>
        <rFont val="Arial CE"/>
        <family val="2"/>
      </rPr>
      <t xml:space="preserve"> </t>
    </r>
  </si>
  <si>
    <t>Skutočnosť                       k                                  31.12.2013</t>
  </si>
  <si>
    <t>Pôvodný                           rozpočet                             r. 2013</t>
  </si>
  <si>
    <t>4.úprava                           rozpočtu                               r. 2013</t>
  </si>
  <si>
    <t>v súlade s Výkazom ziskov a strát Úč ROPO SFOV 2-01 zostavenom k 31.12.2013:</t>
  </si>
  <si>
    <t>4 023 286,92 EUR</t>
  </si>
  <si>
    <t>3 685 713,85 EUR</t>
  </si>
  <si>
    <t>Skutočnosť k 31.12.2013</t>
  </si>
  <si>
    <t xml:space="preserve">    - 337 573,07 EUR</t>
  </si>
  <si>
    <t xml:space="preserve">     Na základe uvedených skutočností plnenie rozpočtu mesta Šurany k 31.12.2013 je potrebné</t>
  </si>
  <si>
    <t xml:space="preserve">Rozpočet mesta Šurany - skutočnosť k 31.12.2013 </t>
  </si>
  <si>
    <r>
      <t xml:space="preserve">Príjmy </t>
    </r>
    <r>
      <rPr>
        <sz val="12"/>
        <rFont val="Arial CE"/>
        <family val="0"/>
      </rPr>
      <t>(4</t>
    </r>
    <r>
      <rPr>
        <sz val="11"/>
        <rFont val="Arial CE"/>
        <family val="0"/>
      </rPr>
      <t xml:space="preserve"> 876 033,83 + 75 676,63)</t>
    </r>
  </si>
  <si>
    <r>
      <t xml:space="preserve">Bežné výdavky </t>
    </r>
    <r>
      <rPr>
        <sz val="11"/>
        <rFont val="Arial CE"/>
        <family val="0"/>
      </rPr>
      <t>(4 741 663,17 + 77 797,08)</t>
    </r>
  </si>
  <si>
    <r>
      <t xml:space="preserve">Revitalizácia v meste Šurany </t>
    </r>
    <r>
      <rPr>
        <sz val="8"/>
        <rFont val="Arial CE"/>
        <family val="0"/>
      </rPr>
      <t>(pred Poliklinikou)</t>
    </r>
  </si>
  <si>
    <r>
      <t xml:space="preserve">Spolufinancovanie vozidla na zber </t>
    </r>
    <r>
      <rPr>
        <sz val="10"/>
        <rFont val="Agency FB"/>
        <family val="2"/>
      </rPr>
      <t>(Recyklačný fond)</t>
    </r>
  </si>
  <si>
    <t xml:space="preserve">Rekonštrukcia soc.zar. ZŠ SNP-telocvičňa </t>
  </si>
  <si>
    <t>Projekt - prevencia kriminality</t>
  </si>
  <si>
    <t xml:space="preserve">Splácanie úverov - europrojekty </t>
  </si>
  <si>
    <r>
      <t xml:space="preserve">ŠFRB - </t>
    </r>
    <r>
      <rPr>
        <sz val="10"/>
        <rFont val="Agency FB"/>
        <family val="2"/>
      </rPr>
      <t>istina úverov: 12 382 €(28b.j.+2g.) + 4 937 € (2x8b.j.)</t>
    </r>
  </si>
  <si>
    <t>Vlastné príjmy RO uvedené vo výdavkoch + granty</t>
  </si>
  <si>
    <t xml:space="preserve">                                </t>
  </si>
  <si>
    <t>Skutočnosť                                          k                                    31.12.2013</t>
  </si>
  <si>
    <t>Daň za predajné automaty</t>
  </si>
  <si>
    <r>
      <t>Granty - Spoločný obecný úrad (</t>
    </r>
    <r>
      <rPr>
        <sz val="8"/>
        <rFont val="Arial CE"/>
        <family val="0"/>
      </rPr>
      <t>od obcí)</t>
    </r>
    <r>
      <rPr>
        <sz val="8"/>
        <rFont val="Agency FB"/>
        <family val="2"/>
      </rPr>
      <t>+školy</t>
    </r>
  </si>
  <si>
    <t>Voľby do NR SR (2012) a VÚC (2013)</t>
  </si>
  <si>
    <t>Cestovné náhrady tuzemské</t>
  </si>
  <si>
    <t>Špec.stroje, prístroje, zariadenia, technika</t>
  </si>
  <si>
    <t>Špeciálny materiál</t>
  </si>
  <si>
    <t xml:space="preserve">Dopravné </t>
  </si>
  <si>
    <t>Údržba špeciálnych strojov</t>
  </si>
  <si>
    <t>4.úprava</t>
  </si>
  <si>
    <t>Výdavkové finan.operácie</t>
  </si>
  <si>
    <t>č. 583/2004 Z.z. o rozpočtových pravidlách územnej samosprávy a o zmene a doplnení niektorých</t>
  </si>
  <si>
    <t>a nad 165,96 EUR u právnickej osoby, daná v štyroch rovnakých splátkach, a to: do 15 dní</t>
  </si>
  <si>
    <t>Údržba skladov</t>
  </si>
  <si>
    <t>Údržba telekomunikačnej techniky</t>
  </si>
  <si>
    <t>Servis, údržba a opravy</t>
  </si>
  <si>
    <t>Revízie zariadení</t>
  </si>
  <si>
    <t xml:space="preserve">Členské príspevky </t>
  </si>
  <si>
    <r>
      <t xml:space="preserve">Všeobecný materiál </t>
    </r>
    <r>
      <rPr>
        <sz val="9"/>
        <rFont val="Arial CE"/>
        <family val="2"/>
      </rPr>
      <t xml:space="preserve">(vrecia na separ.zber) </t>
    </r>
  </si>
  <si>
    <t>Špeciálne služby (projekty)</t>
  </si>
  <si>
    <t>Výdavky na domové čísla</t>
  </si>
  <si>
    <t>Údržba bytov, príspevok do fondu opráv</t>
  </si>
  <si>
    <t>Výdavky na pieskoviská, detské ihrisko</t>
  </si>
  <si>
    <t xml:space="preserve">Správa nájom.bytov a nebytových priestorov </t>
  </si>
  <si>
    <t>Stočné za verejné komunikácie</t>
  </si>
  <si>
    <t>Stočné za artézsku studňu</t>
  </si>
  <si>
    <t>Údržba artézskej studne</t>
  </si>
  <si>
    <t>Výdavky na kvety</t>
  </si>
  <si>
    <t>Reprezentačné výdavky a dary</t>
  </si>
  <si>
    <t>Prepravné</t>
  </si>
  <si>
    <r>
      <t xml:space="preserve">Odmeny a príspevky </t>
    </r>
    <r>
      <rPr>
        <sz val="9"/>
        <rFont val="Arial CE"/>
        <family val="2"/>
      </rPr>
      <t>(občianske obrady)</t>
    </r>
  </si>
  <si>
    <t>Vlastné príjmy škôl</t>
  </si>
  <si>
    <t>Prepravné (zájazdy dôchodcov)</t>
  </si>
  <si>
    <t>Všeobecné služby (čistenie, odvoz odpadu)</t>
  </si>
  <si>
    <t>Špeciálne služby (revízie zariadení)</t>
  </si>
  <si>
    <t>Stravovanie dôchodcov</t>
  </si>
  <si>
    <t>Charitatívne centrum na Kopci</t>
  </si>
  <si>
    <t>Špeciálne služby (pochovávanie zomrelých)</t>
  </si>
  <si>
    <t>Bežné výdavky spolu</t>
  </si>
  <si>
    <t>Kapitálové výdavky</t>
  </si>
  <si>
    <t>Kapitálové výdavky spolu</t>
  </si>
  <si>
    <t>Transakcie verejného dlhu</t>
  </si>
  <si>
    <t>Sumarizácia</t>
  </si>
  <si>
    <t>Kapitálové príjmy spolu</t>
  </si>
  <si>
    <t>Rozpočtové výdavky spolu</t>
  </si>
  <si>
    <t>PRÍJMY spolu</t>
  </si>
  <si>
    <t>ROZBOR PRÍJMOV</t>
  </si>
  <si>
    <t>Fyzické osoby</t>
  </si>
  <si>
    <t>Právnické osoby</t>
  </si>
  <si>
    <t>Miestny poplatok za komunálne odpady a drobné stavebné odpady</t>
  </si>
  <si>
    <t>Kapitálové príjmy z predaja pozemkov:</t>
  </si>
  <si>
    <t xml:space="preserve">č. </t>
  </si>
  <si>
    <t>1.</t>
  </si>
  <si>
    <t>2.</t>
  </si>
  <si>
    <r>
      <t>Účtovná závierka mesta Šurany k 31.12.2013</t>
    </r>
    <r>
      <rPr>
        <sz val="11"/>
        <rFont val="Arial CE"/>
        <family val="2"/>
      </rPr>
      <t xml:space="preserve"> bola v súlade ust.s § 9 ods.4 zákona č. 369/1990 Zb.</t>
    </r>
  </si>
  <si>
    <t>nariadenia mesta Šurany č. 3/2012 o zásadách hospodárenia s finančnými prostriedkami</t>
  </si>
  <si>
    <t>Pôvodný                              rozpočet                      r. 2013</t>
  </si>
  <si>
    <t>4. úprava                             rozpočtu                             r. 2013</t>
  </si>
  <si>
    <t>Skutočnosť                         k                        31.12.2013</t>
  </si>
  <si>
    <t xml:space="preserve">a v zmysle § 40 Všeobecne záväzného nariadenia mesta Šurany č. 3/2012 </t>
  </si>
  <si>
    <t>ZÁVEREČNÝ  ÚČET  MESTA  ŠURANY  k  31.12.2013</t>
  </si>
  <si>
    <r>
      <t>ad 2/</t>
    </r>
    <r>
      <rPr>
        <b/>
        <sz val="10"/>
        <rFont val="Arial CE"/>
        <family val="2"/>
      </rPr>
      <t xml:space="preserve">                               Bilancia aktív a pasív k 31.12.2013 (v EUR)</t>
    </r>
  </si>
  <si>
    <t xml:space="preserve">nehmotný </t>
  </si>
  <si>
    <t>Celkové príjmy a výdavky rozpočtu mesta Šurany za rok 2013:</t>
  </si>
  <si>
    <t>Príjmy k 31.12.2013</t>
  </si>
  <si>
    <t>Výdavky k 31.12.2013</t>
  </si>
  <si>
    <t>6 041 969,73 EUR</t>
  </si>
  <si>
    <t>6 025 765,49 EUR</t>
  </si>
  <si>
    <t>3.</t>
  </si>
  <si>
    <t>S p o l u</t>
  </si>
  <si>
    <t>ROZBOR  VÝDAVKOV</t>
  </si>
  <si>
    <t>Prístavba k Domovu Jesienka</t>
  </si>
  <si>
    <t>4.</t>
  </si>
  <si>
    <t>Materiál je zverejnený aj na webovej stránke mesta Šurany v časti - Úradná tabuľa.</t>
  </si>
  <si>
    <t>5.</t>
  </si>
  <si>
    <t>6.</t>
  </si>
  <si>
    <t>7.</t>
  </si>
  <si>
    <t>9.</t>
  </si>
  <si>
    <t>športový oddiel</t>
  </si>
  <si>
    <t>HKM Chirana Medical</t>
  </si>
  <si>
    <t>TJ SO Lokomotíva</t>
  </si>
  <si>
    <t>TJ Slávia - jazdecký oddiel</t>
  </si>
  <si>
    <t>TJ Kostolný Sek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</si>
</sst>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</numFmts>
  <fonts count="6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1"/>
      <name val="Arial CE"/>
      <family val="2"/>
    </font>
    <font>
      <u val="single"/>
      <sz val="10"/>
      <name val="Arial CE"/>
      <family val="2"/>
    </font>
    <font>
      <b/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0"/>
      <name val="Agency FB"/>
      <family val="2"/>
    </font>
    <font>
      <b/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Agency FB"/>
      <family val="2"/>
    </font>
    <font>
      <sz val="9"/>
      <name val="Agency FB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Arial Narrow"/>
      <family val="2"/>
    </font>
    <font>
      <b/>
      <u val="single"/>
      <sz val="8"/>
      <name val="Arial CE"/>
      <family val="2"/>
    </font>
    <font>
      <b/>
      <sz val="8"/>
      <name val="Agency FB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8"/>
      <name val="Times New Roman"/>
      <family val="1"/>
    </font>
    <font>
      <sz val="12"/>
      <name val="Arial"/>
      <family val="0"/>
    </font>
    <font>
      <b/>
      <sz val="9"/>
      <name val="Arial Narrow"/>
      <family val="2"/>
    </font>
    <font>
      <i/>
      <sz val="12"/>
      <name val="Arial CE"/>
      <family val="0"/>
    </font>
    <font>
      <sz val="8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7" fillId="0" borderId="7" applyNumberFormat="0" applyFill="0" applyAlignment="0" applyProtection="0"/>
    <xf numFmtId="0" fontId="31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7" borderId="8" applyNumberFormat="0" applyAlignment="0" applyProtection="0"/>
    <xf numFmtId="0" fontId="36" fillId="19" borderId="8" applyNumberFormat="0" applyAlignment="0" applyProtection="0"/>
    <xf numFmtId="0" fontId="35" fillId="19" borderId="9" applyNumberFormat="0" applyAlignment="0" applyProtection="0"/>
    <xf numFmtId="0" fontId="4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7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24" borderId="11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6" fillId="24" borderId="12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25" borderId="14" xfId="0" applyFont="1" applyFill="1" applyBorder="1" applyAlignment="1">
      <alignment/>
    </xf>
    <xf numFmtId="0" fontId="0" fillId="25" borderId="14" xfId="0" applyFill="1" applyBorder="1" applyAlignment="1">
      <alignment/>
    </xf>
    <xf numFmtId="3" fontId="0" fillId="0" borderId="14" xfId="0" applyNumberFormat="1" applyBorder="1" applyAlignment="1">
      <alignment horizontal="left"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horizontal="left"/>
    </xf>
    <xf numFmtId="0" fontId="8" fillId="0" borderId="0" xfId="0" applyFont="1" applyBorder="1" applyAlignment="1">
      <alignment/>
    </xf>
    <xf numFmtId="0" fontId="9" fillId="25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25" borderId="14" xfId="0" applyFont="1" applyFill="1" applyBorder="1" applyAlignment="1">
      <alignment horizontal="left"/>
    </xf>
    <xf numFmtId="3" fontId="8" fillId="0" borderId="14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6" xfId="0" applyBorder="1" applyAlignment="1">
      <alignment/>
    </xf>
    <xf numFmtId="0" fontId="5" fillId="15" borderId="17" xfId="0" applyFont="1" applyFill="1" applyBorder="1" applyAlignment="1">
      <alignment/>
    </xf>
    <xf numFmtId="0" fontId="0" fillId="15" borderId="17" xfId="0" applyFill="1" applyBorder="1" applyAlignment="1">
      <alignment/>
    </xf>
    <xf numFmtId="0" fontId="2" fillId="24" borderId="18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0" fillId="24" borderId="18" xfId="0" applyFill="1" applyBorder="1" applyAlignment="1">
      <alignment/>
    </xf>
    <xf numFmtId="0" fontId="1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left"/>
    </xf>
    <xf numFmtId="0" fontId="0" fillId="0" borderId="21" xfId="0" applyBorder="1" applyAlignment="1">
      <alignment/>
    </xf>
    <xf numFmtId="0" fontId="2" fillId="15" borderId="17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3" fontId="0" fillId="0" borderId="19" xfId="0" applyNumberFormat="1" applyBorder="1" applyAlignment="1">
      <alignment horizontal="left"/>
    </xf>
    <xf numFmtId="0" fontId="0" fillId="0" borderId="22" xfId="0" applyBorder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Border="1" applyAlignment="1">
      <alignment horizontal="right"/>
    </xf>
    <xf numFmtId="0" fontId="3" fillId="25" borderId="14" xfId="0" applyFont="1" applyFill="1" applyBorder="1" applyAlignment="1">
      <alignment/>
    </xf>
    <xf numFmtId="3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0" fontId="1" fillId="0" borderId="14" xfId="0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11" fillId="0" borderId="21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0" fontId="1" fillId="0" borderId="22" xfId="0" applyFont="1" applyFill="1" applyBorder="1" applyAlignment="1">
      <alignment/>
    </xf>
    <xf numFmtId="3" fontId="3" fillId="25" borderId="0" xfId="0" applyNumberFormat="1" applyFont="1" applyFill="1" applyBorder="1" applyAlignment="1">
      <alignment horizontal="left"/>
    </xf>
    <xf numFmtId="0" fontId="3" fillId="25" borderId="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3" fontId="3" fillId="25" borderId="14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0" fontId="0" fillId="0" borderId="23" xfId="0" applyBorder="1" applyAlignment="1">
      <alignment/>
    </xf>
    <xf numFmtId="3" fontId="2" fillId="15" borderId="24" xfId="0" applyNumberFormat="1" applyFont="1" applyFill="1" applyBorder="1" applyAlignment="1">
      <alignment horizontal="left"/>
    </xf>
    <xf numFmtId="0" fontId="2" fillId="15" borderId="25" xfId="0" applyFont="1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3" fontId="2" fillId="15" borderId="25" xfId="0" applyNumberFormat="1" applyFont="1" applyFill="1" applyBorder="1" applyAlignment="1">
      <alignment horizontal="left"/>
    </xf>
    <xf numFmtId="0" fontId="3" fillId="15" borderId="25" xfId="0" applyFont="1" applyFill="1" applyBorder="1" applyAlignment="1">
      <alignment/>
    </xf>
    <xf numFmtId="0" fontId="0" fillId="0" borderId="26" xfId="0" applyBorder="1" applyAlignment="1">
      <alignment/>
    </xf>
    <xf numFmtId="3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 horizontal="left"/>
    </xf>
    <xf numFmtId="0" fontId="0" fillId="0" borderId="18" xfId="0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left"/>
    </xf>
    <xf numFmtId="3" fontId="3" fillId="4" borderId="14" xfId="0" applyNumberFormat="1" applyFont="1" applyFill="1" applyBorder="1" applyAlignment="1">
      <alignment horizontal="left"/>
    </xf>
    <xf numFmtId="0" fontId="4" fillId="4" borderId="14" xfId="0" applyFont="1" applyFill="1" applyBorder="1" applyAlignment="1">
      <alignment/>
    </xf>
    <xf numFmtId="3" fontId="4" fillId="0" borderId="21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0" fillId="0" borderId="27" xfId="0" applyBorder="1" applyAlignment="1">
      <alignment/>
    </xf>
    <xf numFmtId="3" fontId="14" fillId="4" borderId="28" xfId="0" applyNumberFormat="1" applyFont="1" applyFill="1" applyBorder="1" applyAlignment="1">
      <alignment horizontal="left"/>
    </xf>
    <xf numFmtId="0" fontId="0" fillId="4" borderId="28" xfId="0" applyFill="1" applyBorder="1" applyAlignment="1">
      <alignment/>
    </xf>
    <xf numFmtId="0" fontId="4" fillId="0" borderId="0" xfId="0" applyFont="1" applyAlignment="1">
      <alignment/>
    </xf>
    <xf numFmtId="0" fontId="0" fillId="0" borderId="29" xfId="0" applyBorder="1" applyAlignment="1">
      <alignment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7" xfId="0" applyBorder="1" applyAlignment="1">
      <alignment/>
    </xf>
    <xf numFmtId="0" fontId="6" fillId="0" borderId="38" xfId="0" applyFont="1" applyBorder="1" applyAlignment="1">
      <alignment/>
    </xf>
    <xf numFmtId="0" fontId="0" fillId="0" borderId="39" xfId="0" applyBorder="1" applyAlignment="1">
      <alignment/>
    </xf>
    <xf numFmtId="0" fontId="15" fillId="0" borderId="0" xfId="0" applyFont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42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3" xfId="0" applyBorder="1" applyAlignment="1">
      <alignment/>
    </xf>
    <xf numFmtId="0" fontId="15" fillId="0" borderId="0" xfId="0" applyFont="1" applyBorder="1" applyAlignment="1">
      <alignment/>
    </xf>
    <xf numFmtId="0" fontId="15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19" borderId="0" xfId="0" applyFill="1" applyBorder="1" applyAlignment="1">
      <alignment/>
    </xf>
    <xf numFmtId="0" fontId="0" fillId="19" borderId="32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44" xfId="0" applyFill="1" applyBorder="1" applyAlignment="1">
      <alignment/>
    </xf>
    <xf numFmtId="0" fontId="7" fillId="0" borderId="45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3" fillId="0" borderId="19" xfId="0" applyFont="1" applyBorder="1" applyAlignment="1">
      <alignment/>
    </xf>
    <xf numFmtId="0" fontId="16" fillId="0" borderId="47" xfId="0" applyFont="1" applyBorder="1" applyAlignment="1">
      <alignment/>
    </xf>
    <xf numFmtId="0" fontId="0" fillId="0" borderId="45" xfId="0" applyBorder="1" applyAlignment="1">
      <alignment/>
    </xf>
    <xf numFmtId="0" fontId="15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48" xfId="0" applyBorder="1" applyAlignment="1">
      <alignment/>
    </xf>
    <xf numFmtId="0" fontId="15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22" xfId="0" applyFont="1" applyBorder="1" applyAlignment="1">
      <alignment/>
    </xf>
    <xf numFmtId="0" fontId="19" fillId="0" borderId="0" xfId="0" applyFont="1" applyBorder="1" applyAlignment="1">
      <alignment/>
    </xf>
    <xf numFmtId="0" fontId="16" fillId="19" borderId="45" xfId="0" applyFont="1" applyFill="1" applyBorder="1" applyAlignment="1">
      <alignment/>
    </xf>
    <xf numFmtId="3" fontId="0" fillId="26" borderId="14" xfId="0" applyNumberFormat="1" applyFont="1" applyFill="1" applyBorder="1" applyAlignment="1">
      <alignment horizontal="left"/>
    </xf>
    <xf numFmtId="0" fontId="0" fillId="26" borderId="14" xfId="0" applyFont="1" applyFill="1" applyBorder="1" applyAlignment="1">
      <alignment/>
    </xf>
    <xf numFmtId="0" fontId="0" fillId="26" borderId="14" xfId="0" applyFill="1" applyBorder="1" applyAlignment="1">
      <alignment/>
    </xf>
    <xf numFmtId="0" fontId="0" fillId="0" borderId="4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26" borderId="13" xfId="0" applyFont="1" applyFill="1" applyBorder="1" applyAlignment="1">
      <alignment/>
    </xf>
    <xf numFmtId="0" fontId="1" fillId="26" borderId="14" xfId="0" applyFont="1" applyFill="1" applyBorder="1" applyAlignment="1">
      <alignment/>
    </xf>
    <xf numFmtId="0" fontId="16" fillId="19" borderId="47" xfId="0" applyFont="1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46" xfId="0" applyFill="1" applyBorder="1" applyAlignment="1">
      <alignment/>
    </xf>
    <xf numFmtId="0" fontId="15" fillId="19" borderId="0" xfId="0" applyFont="1" applyFill="1" applyBorder="1" applyAlignment="1">
      <alignment/>
    </xf>
    <xf numFmtId="0" fontId="15" fillId="19" borderId="32" xfId="0" applyFont="1" applyFill="1" applyBorder="1" applyAlignment="1">
      <alignment/>
    </xf>
    <xf numFmtId="0" fontId="0" fillId="0" borderId="50" xfId="0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55" xfId="0" applyBorder="1" applyAlignment="1">
      <alignment horizontal="right"/>
    </xf>
    <xf numFmtId="0" fontId="1" fillId="0" borderId="36" xfId="0" applyFont="1" applyBorder="1" applyAlignment="1">
      <alignment/>
    </xf>
    <xf numFmtId="0" fontId="0" fillId="0" borderId="36" xfId="0" applyBorder="1" applyAlignment="1">
      <alignment/>
    </xf>
    <xf numFmtId="0" fontId="1" fillId="0" borderId="56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16" fillId="26" borderId="45" xfId="0" applyFont="1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32" xfId="0" applyFill="1" applyBorder="1" applyAlignment="1">
      <alignment/>
    </xf>
    <xf numFmtId="0" fontId="16" fillId="0" borderId="45" xfId="0" applyFont="1" applyBorder="1" applyAlignment="1">
      <alignment/>
    </xf>
    <xf numFmtId="0" fontId="16" fillId="19" borderId="48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47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right"/>
    </xf>
    <xf numFmtId="0" fontId="3" fillId="0" borderId="51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3" fillId="0" borderId="38" xfId="0" applyFont="1" applyBorder="1" applyAlignment="1">
      <alignment/>
    </xf>
    <xf numFmtId="0" fontId="4" fillId="0" borderId="32" xfId="0" applyFont="1" applyBorder="1" applyAlignment="1">
      <alignment/>
    </xf>
    <xf numFmtId="0" fontId="15" fillId="0" borderId="45" xfId="0" applyFont="1" applyBorder="1" applyAlignment="1">
      <alignment/>
    </xf>
    <xf numFmtId="0" fontId="18" fillId="19" borderId="19" xfId="0" applyFont="1" applyFill="1" applyBorder="1" applyAlignment="1">
      <alignment/>
    </xf>
    <xf numFmtId="0" fontId="0" fillId="19" borderId="14" xfId="0" applyFill="1" applyBorder="1" applyAlignment="1">
      <alignment/>
    </xf>
    <xf numFmtId="0" fontId="4" fillId="0" borderId="57" xfId="0" applyFont="1" applyBorder="1" applyAlignment="1">
      <alignment/>
    </xf>
    <xf numFmtId="0" fontId="0" fillId="0" borderId="58" xfId="0" applyBorder="1" applyAlignment="1">
      <alignment/>
    </xf>
    <xf numFmtId="0" fontId="7" fillId="0" borderId="0" xfId="0" applyFont="1" applyAlignment="1">
      <alignment horizontal="center"/>
    </xf>
    <xf numFmtId="0" fontId="2" fillId="24" borderId="11" xfId="0" applyFont="1" applyFill="1" applyBorder="1" applyAlignment="1">
      <alignment horizontal="right"/>
    </xf>
    <xf numFmtId="0" fontId="6" fillId="24" borderId="59" xfId="0" applyFont="1" applyFill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6" fillId="26" borderId="14" xfId="0" applyNumberFormat="1" applyFont="1" applyFill="1" applyBorder="1" applyAlignment="1">
      <alignment horizontal="left"/>
    </xf>
    <xf numFmtId="3" fontId="1" fillId="0" borderId="22" xfId="0" applyNumberFormat="1" applyFont="1" applyFill="1" applyBorder="1" applyAlignment="1">
      <alignment horizontal="right"/>
    </xf>
    <xf numFmtId="0" fontId="7" fillId="26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3" fontId="1" fillId="26" borderId="19" xfId="0" applyNumberFormat="1" applyFont="1" applyFill="1" applyBorder="1" applyAlignment="1">
      <alignment horizontal="left"/>
    </xf>
    <xf numFmtId="0" fontId="6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3" fontId="6" fillId="26" borderId="21" xfId="0" applyNumberFormat="1" applyFont="1" applyFill="1" applyBorder="1" applyAlignment="1">
      <alignment horizontal="left"/>
    </xf>
    <xf numFmtId="0" fontId="6" fillId="26" borderId="21" xfId="0" applyFont="1" applyFill="1" applyBorder="1" applyAlignment="1">
      <alignment horizontal="left"/>
    </xf>
    <xf numFmtId="0" fontId="0" fillId="0" borderId="60" xfId="0" applyBorder="1" applyAlignment="1">
      <alignment horizontal="center"/>
    </xf>
    <xf numFmtId="3" fontId="13" fillId="4" borderId="61" xfId="0" applyNumberFormat="1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7" fillId="0" borderId="62" xfId="0" applyFont="1" applyBorder="1" applyAlignment="1">
      <alignment horizontal="center"/>
    </xf>
    <xf numFmtId="3" fontId="0" fillId="0" borderId="6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3" fontId="1" fillId="0" borderId="32" xfId="0" applyNumberFormat="1" applyFont="1" applyBorder="1" applyAlignment="1">
      <alignment/>
    </xf>
    <xf numFmtId="0" fontId="0" fillId="0" borderId="63" xfId="0" applyFont="1" applyBorder="1" applyAlignment="1">
      <alignment/>
    </xf>
    <xf numFmtId="0" fontId="4" fillId="0" borderId="63" xfId="0" applyFont="1" applyBorder="1" applyAlignment="1">
      <alignment/>
    </xf>
    <xf numFmtId="0" fontId="6" fillId="7" borderId="18" xfId="0" applyFont="1" applyFill="1" applyBorder="1" applyAlignment="1">
      <alignment horizontal="center"/>
    </xf>
    <xf numFmtId="0" fontId="6" fillId="7" borderId="6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67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6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1" xfId="0" applyFont="1" applyBorder="1" applyAlignment="1">
      <alignment/>
    </xf>
    <xf numFmtId="0" fontId="3" fillId="0" borderId="14" xfId="0" applyFont="1" applyBorder="1" applyAlignment="1">
      <alignment/>
    </xf>
    <xf numFmtId="0" fontId="16" fillId="0" borderId="19" xfId="0" applyFont="1" applyBorder="1" applyAlignment="1">
      <alignment/>
    </xf>
    <xf numFmtId="0" fontId="15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4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0" fillId="0" borderId="0" xfId="0" applyFont="1" applyAlignment="1">
      <alignment/>
    </xf>
    <xf numFmtId="0" fontId="1" fillId="26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6" fillId="4" borderId="5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25" borderId="69" xfId="0" applyFont="1" applyFill="1" applyBorder="1" applyAlignment="1">
      <alignment/>
    </xf>
    <xf numFmtId="0" fontId="17" fillId="0" borderId="0" xfId="0" applyFont="1" applyAlignment="1">
      <alignment/>
    </xf>
    <xf numFmtId="0" fontId="17" fillId="19" borderId="0" xfId="0" applyFont="1" applyFill="1" applyAlignment="1">
      <alignment/>
    </xf>
    <xf numFmtId="0" fontId="26" fillId="0" borderId="45" xfId="0" applyFont="1" applyBorder="1" applyAlignment="1">
      <alignment/>
    </xf>
    <xf numFmtId="0" fontId="26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45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22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left"/>
    </xf>
    <xf numFmtId="3" fontId="1" fillId="17" borderId="14" xfId="0" applyNumberFormat="1" applyFont="1" applyFill="1" applyBorder="1" applyAlignment="1">
      <alignment horizontal="left"/>
    </xf>
    <xf numFmtId="0" fontId="1" fillId="17" borderId="14" xfId="0" applyFont="1" applyFill="1" applyBorder="1" applyAlignment="1">
      <alignment/>
    </xf>
    <xf numFmtId="3" fontId="1" fillId="26" borderId="14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1" fillId="17" borderId="21" xfId="0" applyNumberFormat="1" applyFont="1" applyFill="1" applyBorder="1" applyAlignment="1">
      <alignment horizontal="left"/>
    </xf>
    <xf numFmtId="0" fontId="1" fillId="17" borderId="21" xfId="0" applyFont="1" applyFill="1" applyBorder="1" applyAlignment="1">
      <alignment/>
    </xf>
    <xf numFmtId="3" fontId="1" fillId="17" borderId="14" xfId="0" applyNumberFormat="1" applyFont="1" applyFill="1" applyBorder="1" applyAlignment="1">
      <alignment horizontal="left"/>
    </xf>
    <xf numFmtId="0" fontId="1" fillId="17" borderId="14" xfId="0" applyFont="1" applyFill="1" applyBorder="1" applyAlignment="1">
      <alignment/>
    </xf>
    <xf numFmtId="0" fontId="1" fillId="17" borderId="6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" fillId="17" borderId="0" xfId="0" applyNumberFormat="1" applyFont="1" applyFill="1" applyBorder="1" applyAlignment="1">
      <alignment horizontal="right"/>
    </xf>
    <xf numFmtId="0" fontId="1" fillId="17" borderId="0" xfId="0" applyFont="1" applyFill="1" applyBorder="1" applyAlignment="1">
      <alignment/>
    </xf>
    <xf numFmtId="3" fontId="0" fillId="17" borderId="0" xfId="0" applyNumberFormat="1" applyFont="1" applyFill="1" applyBorder="1" applyAlignment="1">
      <alignment horizontal="right"/>
    </xf>
    <xf numFmtId="0" fontId="1" fillId="17" borderId="0" xfId="0" applyFont="1" applyFill="1" applyBorder="1" applyAlignment="1">
      <alignment/>
    </xf>
    <xf numFmtId="3" fontId="0" fillId="17" borderId="14" xfId="0" applyNumberFormat="1" applyFont="1" applyFill="1" applyBorder="1" applyAlignment="1">
      <alignment horizontal="right"/>
    </xf>
    <xf numFmtId="0" fontId="0" fillId="17" borderId="14" xfId="0" applyFont="1" applyFill="1" applyBorder="1" applyAlignment="1">
      <alignment/>
    </xf>
    <xf numFmtId="3" fontId="0" fillId="17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26" borderId="20" xfId="0" applyFont="1" applyFill="1" applyBorder="1" applyAlignment="1">
      <alignment horizontal="right"/>
    </xf>
    <xf numFmtId="3" fontId="1" fillId="17" borderId="14" xfId="0" applyNumberFormat="1" applyFont="1" applyFill="1" applyBorder="1" applyAlignment="1">
      <alignment horizontal="right"/>
    </xf>
    <xf numFmtId="3" fontId="1" fillId="17" borderId="14" xfId="0" applyNumberFormat="1" applyFont="1" applyFill="1" applyBorder="1" applyAlignment="1">
      <alignment horizontal="right"/>
    </xf>
    <xf numFmtId="0" fontId="0" fillId="26" borderId="13" xfId="0" applyFont="1" applyFill="1" applyBorder="1" applyAlignment="1">
      <alignment horizontal="right"/>
    </xf>
    <xf numFmtId="3" fontId="3" fillId="17" borderId="14" xfId="0" applyNumberFormat="1" applyFont="1" applyFill="1" applyBorder="1" applyAlignment="1">
      <alignment horizontal="right"/>
    </xf>
    <xf numFmtId="0" fontId="3" fillId="17" borderId="14" xfId="0" applyFont="1" applyFill="1" applyBorder="1" applyAlignment="1">
      <alignment/>
    </xf>
    <xf numFmtId="3" fontId="1" fillId="26" borderId="14" xfId="0" applyNumberFormat="1" applyFont="1" applyFill="1" applyBorder="1" applyAlignment="1">
      <alignment horizontal="left"/>
    </xf>
    <xf numFmtId="0" fontId="0" fillId="26" borderId="15" xfId="0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26" borderId="0" xfId="0" applyFill="1" applyAlignment="1">
      <alignment/>
    </xf>
    <xf numFmtId="4" fontId="1" fillId="25" borderId="62" xfId="0" applyNumberFormat="1" applyFont="1" applyFill="1" applyBorder="1" applyAlignment="1">
      <alignment horizontal="right"/>
    </xf>
    <xf numFmtId="0" fontId="15" fillId="26" borderId="0" xfId="0" applyFont="1" applyFill="1" applyBorder="1" applyAlignment="1">
      <alignment/>
    </xf>
    <xf numFmtId="0" fontId="15" fillId="26" borderId="32" xfId="0" applyFont="1" applyFill="1" applyBorder="1" applyAlignment="1">
      <alignment/>
    </xf>
    <xf numFmtId="3" fontId="0" fillId="26" borderId="14" xfId="0" applyNumberFormat="1" applyFont="1" applyFill="1" applyBorder="1" applyAlignment="1">
      <alignment horizontal="right"/>
    </xf>
    <xf numFmtId="0" fontId="0" fillId="26" borderId="14" xfId="0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1" fillId="17" borderId="45" xfId="0" applyFont="1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32" xfId="0" applyFill="1" applyBorder="1" applyAlignment="1">
      <alignment/>
    </xf>
    <xf numFmtId="0" fontId="1" fillId="17" borderId="45" xfId="0" applyFont="1" applyFill="1" applyBorder="1" applyAlignment="1">
      <alignment/>
    </xf>
    <xf numFmtId="0" fontId="15" fillId="17" borderId="32" xfId="0" applyFont="1" applyFill="1" applyBorder="1" applyAlignment="1">
      <alignment/>
    </xf>
    <xf numFmtId="0" fontId="0" fillId="17" borderId="0" xfId="0" applyFill="1" applyAlignment="1">
      <alignment/>
    </xf>
    <xf numFmtId="0" fontId="0" fillId="17" borderId="0" xfId="0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48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4" fontId="1" fillId="15" borderId="75" xfId="0" applyNumberFormat="1" applyFont="1" applyFill="1" applyBorder="1" applyAlignment="1">
      <alignment/>
    </xf>
    <xf numFmtId="4" fontId="0" fillId="4" borderId="62" xfId="0" applyNumberFormat="1" applyFont="1" applyFill="1" applyBorder="1" applyAlignment="1">
      <alignment/>
    </xf>
    <xf numFmtId="4" fontId="0" fillId="4" borderId="76" xfId="0" applyNumberFormat="1" applyFont="1" applyFill="1" applyBorder="1" applyAlignment="1">
      <alignment/>
    </xf>
    <xf numFmtId="0" fontId="0" fillId="15" borderId="25" xfId="0" applyFill="1" applyBorder="1" applyAlignment="1">
      <alignment/>
    </xf>
    <xf numFmtId="4" fontId="1" fillId="15" borderId="77" xfId="0" applyNumberFormat="1" applyFont="1" applyFill="1" applyBorder="1" applyAlignment="1">
      <alignment/>
    </xf>
    <xf numFmtId="4" fontId="0" fillId="0" borderId="69" xfId="0" applyNumberFormat="1" applyBorder="1" applyAlignment="1">
      <alignment/>
    </xf>
    <xf numFmtId="4" fontId="0" fillId="0" borderId="76" xfId="0" applyNumberFormat="1" applyBorder="1" applyAlignment="1">
      <alignment/>
    </xf>
    <xf numFmtId="4" fontId="0" fillId="0" borderId="62" xfId="0" applyNumberFormat="1" applyBorder="1" applyAlignment="1">
      <alignment/>
    </xf>
    <xf numFmtId="4" fontId="1" fillId="25" borderId="78" xfId="0" applyNumberFormat="1" applyFont="1" applyFill="1" applyBorder="1" applyAlignment="1">
      <alignment/>
    </xf>
    <xf numFmtId="4" fontId="1" fillId="25" borderId="62" xfId="0" applyNumberFormat="1" applyFont="1" applyFill="1" applyBorder="1" applyAlignment="1">
      <alignment/>
    </xf>
    <xf numFmtId="4" fontId="1" fillId="25" borderId="76" xfId="0" applyNumberFormat="1" applyFont="1" applyFill="1" applyBorder="1" applyAlignment="1">
      <alignment/>
    </xf>
    <xf numFmtId="4" fontId="0" fillId="26" borderId="62" xfId="0" applyNumberFormat="1" applyFont="1" applyFill="1" applyBorder="1" applyAlignment="1">
      <alignment/>
    </xf>
    <xf numFmtId="4" fontId="1" fillId="25" borderId="79" xfId="0" applyNumberFormat="1" applyFont="1" applyFill="1" applyBorder="1" applyAlignment="1">
      <alignment/>
    </xf>
    <xf numFmtId="4" fontId="0" fillId="0" borderId="79" xfId="0" applyNumberFormat="1" applyBorder="1" applyAlignment="1">
      <alignment/>
    </xf>
    <xf numFmtId="4" fontId="1" fillId="0" borderId="76" xfId="0" applyNumberFormat="1" applyFont="1" applyBorder="1" applyAlignment="1">
      <alignment/>
    </xf>
    <xf numFmtId="4" fontId="1" fillId="0" borderId="62" xfId="0" applyNumberFormat="1" applyFont="1" applyFill="1" applyBorder="1" applyAlignment="1">
      <alignment/>
    </xf>
    <xf numFmtId="4" fontId="1" fillId="0" borderId="62" xfId="0" applyNumberFormat="1" applyFont="1" applyBorder="1" applyAlignment="1">
      <alignment/>
    </xf>
    <xf numFmtId="4" fontId="0" fillId="0" borderId="76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4" fontId="0" fillId="0" borderId="76" xfId="0" applyNumberFormat="1" applyFont="1" applyFill="1" applyBorder="1" applyAlignment="1">
      <alignment/>
    </xf>
    <xf numFmtId="4" fontId="0" fillId="0" borderId="62" xfId="0" applyNumberFormat="1" applyFont="1" applyFill="1" applyBorder="1" applyAlignment="1">
      <alignment/>
    </xf>
    <xf numFmtId="4" fontId="1" fillId="0" borderId="76" xfId="0" applyNumberFormat="1" applyFont="1" applyFill="1" applyBorder="1" applyAlignment="1">
      <alignment/>
    </xf>
    <xf numFmtId="4" fontId="0" fillId="0" borderId="76" xfId="0" applyNumberFormat="1" applyFill="1" applyBorder="1" applyAlignment="1">
      <alignment/>
    </xf>
    <xf numFmtId="4" fontId="0" fillId="0" borderId="62" xfId="0" applyNumberFormat="1" applyFill="1" applyBorder="1" applyAlignment="1">
      <alignment/>
    </xf>
    <xf numFmtId="4" fontId="11" fillId="0" borderId="78" xfId="0" applyNumberFormat="1" applyFont="1" applyFill="1" applyBorder="1" applyAlignment="1">
      <alignment/>
    </xf>
    <xf numFmtId="0" fontId="1" fillId="26" borderId="21" xfId="0" applyFont="1" applyFill="1" applyBorder="1" applyAlignment="1">
      <alignment/>
    </xf>
    <xf numFmtId="0" fontId="1" fillId="26" borderId="21" xfId="0" applyFont="1" applyFill="1" applyBorder="1" applyAlignment="1">
      <alignment horizontal="right"/>
    </xf>
    <xf numFmtId="4" fontId="1" fillId="17" borderId="62" xfId="0" applyNumberFormat="1" applyFont="1" applyFill="1" applyBorder="1" applyAlignment="1">
      <alignment/>
    </xf>
    <xf numFmtId="4" fontId="1" fillId="26" borderId="62" xfId="0" applyNumberFormat="1" applyFont="1" applyFill="1" applyBorder="1" applyAlignment="1">
      <alignment/>
    </xf>
    <xf numFmtId="4" fontId="1" fillId="17" borderId="62" xfId="0" applyNumberFormat="1" applyFont="1" applyFill="1" applyBorder="1" applyAlignment="1">
      <alignment/>
    </xf>
    <xf numFmtId="4" fontId="1" fillId="0" borderId="62" xfId="0" applyNumberFormat="1" applyFont="1" applyFill="1" applyBorder="1" applyAlignment="1">
      <alignment/>
    </xf>
    <xf numFmtId="4" fontId="1" fillId="17" borderId="76" xfId="0" applyNumberFormat="1" applyFont="1" applyFill="1" applyBorder="1" applyAlignment="1">
      <alignment/>
    </xf>
    <xf numFmtId="4" fontId="0" fillId="0" borderId="62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26" borderId="69" xfId="0" applyNumberFormat="1" applyFont="1" applyFill="1" applyBorder="1" applyAlignment="1">
      <alignment/>
    </xf>
    <xf numFmtId="3" fontId="1" fillId="26" borderId="14" xfId="0" applyNumberFormat="1" applyFont="1" applyFill="1" applyBorder="1" applyAlignment="1">
      <alignment horizontal="right"/>
    </xf>
    <xf numFmtId="4" fontId="0" fillId="0" borderId="80" xfId="0" applyNumberFormat="1" applyFont="1" applyFill="1" applyBorder="1" applyAlignment="1">
      <alignment/>
    </xf>
    <xf numFmtId="4" fontId="0" fillId="0" borderId="81" xfId="0" applyNumberFormat="1" applyFont="1" applyFill="1" applyBorder="1" applyAlignment="1">
      <alignment/>
    </xf>
    <xf numFmtId="4" fontId="0" fillId="0" borderId="69" xfId="0" applyNumberFormat="1" applyFont="1" applyFill="1" applyBorder="1" applyAlignment="1">
      <alignment/>
    </xf>
    <xf numFmtId="4" fontId="1" fillId="4" borderId="76" xfId="0" applyNumberFormat="1" applyFont="1" applyFill="1" applyBorder="1" applyAlignment="1">
      <alignment/>
    </xf>
    <xf numFmtId="4" fontId="1" fillId="4" borderId="62" xfId="0" applyNumberFormat="1" applyFont="1" applyFill="1" applyBorder="1" applyAlignment="1">
      <alignment/>
    </xf>
    <xf numFmtId="4" fontId="1" fillId="4" borderId="82" xfId="0" applyNumberFormat="1" applyFont="1" applyFill="1" applyBorder="1" applyAlignment="1">
      <alignment/>
    </xf>
    <xf numFmtId="4" fontId="1" fillId="4" borderId="77" xfId="0" applyNumberFormat="1" applyFont="1" applyFill="1" applyBorder="1" applyAlignment="1">
      <alignment horizontal="right"/>
    </xf>
    <xf numFmtId="4" fontId="1" fillId="25" borderId="69" xfId="0" applyNumberFormat="1" applyFont="1" applyFill="1" applyBorder="1" applyAlignment="1">
      <alignment/>
    </xf>
    <xf numFmtId="0" fontId="6" fillId="7" borderId="83" xfId="0" applyFont="1" applyFill="1" applyBorder="1" applyAlignment="1">
      <alignment horizontal="center"/>
    </xf>
    <xf numFmtId="0" fontId="6" fillId="7" borderId="84" xfId="0" applyFont="1" applyFill="1" applyBorder="1" applyAlignment="1">
      <alignment horizontal="center"/>
    </xf>
    <xf numFmtId="0" fontId="6" fillId="7" borderId="85" xfId="0" applyFont="1" applyFill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9" fillId="0" borderId="86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87" xfId="0" applyNumberFormat="1" applyFont="1" applyBorder="1" applyAlignment="1">
      <alignment/>
    </xf>
    <xf numFmtId="4" fontId="8" fillId="0" borderId="88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67" xfId="0" applyNumberFormat="1" applyFont="1" applyBorder="1" applyAlignment="1">
      <alignment/>
    </xf>
    <xf numFmtId="4" fontId="8" fillId="0" borderId="84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89" xfId="0" applyNumberFormat="1" applyFont="1" applyBorder="1" applyAlignment="1">
      <alignment/>
    </xf>
    <xf numFmtId="4" fontId="8" fillId="0" borderId="90" xfId="0" applyNumberFormat="1" applyFont="1" applyBorder="1" applyAlignment="1">
      <alignment/>
    </xf>
    <xf numFmtId="4" fontId="49" fillId="0" borderId="14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50" fillId="0" borderId="32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4" fontId="52" fillId="0" borderId="0" xfId="0" applyNumberFormat="1" applyFont="1" applyBorder="1" applyAlignment="1">
      <alignment/>
    </xf>
    <xf numFmtId="4" fontId="49" fillId="0" borderId="63" xfId="0" applyNumberFormat="1" applyFont="1" applyBorder="1" applyAlignment="1">
      <alignment/>
    </xf>
    <xf numFmtId="0" fontId="1" fillId="26" borderId="45" xfId="0" applyFont="1" applyFill="1" applyBorder="1" applyAlignment="1">
      <alignment/>
    </xf>
    <xf numFmtId="0" fontId="1" fillId="26" borderId="45" xfId="0" applyFont="1" applyFill="1" applyBorder="1" applyAlignment="1">
      <alignment/>
    </xf>
    <xf numFmtId="0" fontId="12" fillId="0" borderId="0" xfId="0" applyFont="1" applyAlignment="1">
      <alignment/>
    </xf>
    <xf numFmtId="0" fontId="10" fillId="4" borderId="0" xfId="0" applyFont="1" applyFill="1" applyAlignment="1">
      <alignment/>
    </xf>
    <xf numFmtId="0" fontId="4" fillId="0" borderId="14" xfId="0" applyFont="1" applyBorder="1" applyAlignment="1">
      <alignment horizontal="right"/>
    </xf>
    <xf numFmtId="0" fontId="0" fillId="0" borderId="9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92" xfId="0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93" xfId="0" applyBorder="1" applyAlignment="1">
      <alignment/>
    </xf>
    <xf numFmtId="0" fontId="0" fillId="0" borderId="63" xfId="0" applyBorder="1" applyAlignment="1">
      <alignment/>
    </xf>
    <xf numFmtId="0" fontId="0" fillId="0" borderId="14" xfId="0" applyBorder="1" applyAlignment="1">
      <alignment horizontal="right"/>
    </xf>
    <xf numFmtId="0" fontId="4" fillId="0" borderId="92" xfId="0" applyFont="1" applyBorder="1" applyAlignment="1">
      <alignment horizontal="right"/>
    </xf>
    <xf numFmtId="0" fontId="4" fillId="0" borderId="93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45" xfId="0" applyFont="1" applyBorder="1" applyAlignment="1">
      <alignment/>
    </xf>
    <xf numFmtId="0" fontId="0" fillId="4" borderId="0" xfId="0" applyFill="1" applyAlignment="1">
      <alignment/>
    </xf>
    <xf numFmtId="4" fontId="0" fillId="0" borderId="32" xfId="0" applyNumberFormat="1" applyBorder="1" applyAlignment="1">
      <alignment/>
    </xf>
    <xf numFmtId="0" fontId="10" fillId="0" borderId="45" xfId="0" applyFont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55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7" fillId="0" borderId="76" xfId="0" applyFont="1" applyFill="1" applyBorder="1" applyAlignment="1">
      <alignment horizontal="center"/>
    </xf>
    <xf numFmtId="4" fontId="1" fillId="25" borderId="81" xfId="0" applyNumberFormat="1" applyFont="1" applyFill="1" applyBorder="1" applyAlignment="1">
      <alignment/>
    </xf>
    <xf numFmtId="4" fontId="0" fillId="0" borderId="62" xfId="0" applyNumberFormat="1" applyFont="1" applyBorder="1" applyAlignment="1">
      <alignment/>
    </xf>
    <xf numFmtId="4" fontId="0" fillId="26" borderId="69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4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7" fillId="0" borderId="14" xfId="0" applyFon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4" fontId="0" fillId="0" borderId="80" xfId="0" applyNumberFormat="1" applyBorder="1" applyAlignment="1">
      <alignment/>
    </xf>
    <xf numFmtId="4" fontId="0" fillId="0" borderId="80" xfId="0" applyNumberFormat="1" applyFont="1" applyBorder="1" applyAlignment="1">
      <alignment/>
    </xf>
    <xf numFmtId="0" fontId="2" fillId="15" borderId="25" xfId="0" applyFont="1" applyFill="1" applyBorder="1" applyAlignment="1">
      <alignment horizontal="left"/>
    </xf>
    <xf numFmtId="0" fontId="5" fillId="15" borderId="25" xfId="0" applyFont="1" applyFill="1" applyBorder="1" applyAlignment="1">
      <alignment/>
    </xf>
    <xf numFmtId="3" fontId="7" fillId="26" borderId="62" xfId="0" applyNumberFormat="1" applyFont="1" applyFill="1" applyBorder="1" applyAlignment="1">
      <alignment horizontal="center"/>
    </xf>
    <xf numFmtId="4" fontId="0" fillId="0" borderId="78" xfId="0" applyNumberFormat="1" applyBorder="1" applyAlignment="1">
      <alignment/>
    </xf>
    <xf numFmtId="4" fontId="0" fillId="0" borderId="76" xfId="0" applyNumberFormat="1" applyFont="1" applyBorder="1" applyAlignment="1">
      <alignment/>
    </xf>
    <xf numFmtId="0" fontId="3" fillId="15" borderId="14" xfId="0" applyFont="1" applyFill="1" applyBorder="1" applyAlignment="1">
      <alignment/>
    </xf>
    <xf numFmtId="0" fontId="0" fillId="15" borderId="14" xfId="0" applyFill="1" applyBorder="1" applyAlignment="1">
      <alignment/>
    </xf>
    <xf numFmtId="4" fontId="1" fillId="15" borderId="62" xfId="0" applyNumberFormat="1" applyFont="1" applyFill="1" applyBorder="1" applyAlignment="1">
      <alignment/>
    </xf>
    <xf numFmtId="4" fontId="7" fillId="26" borderId="62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4" fontId="0" fillId="4" borderId="62" xfId="0" applyNumberFormat="1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4" fontId="1" fillId="24" borderId="77" xfId="0" applyNumberFormat="1" applyFont="1" applyFill="1" applyBorder="1" applyAlignment="1">
      <alignment/>
    </xf>
    <xf numFmtId="0" fontId="3" fillId="0" borderId="94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26" borderId="21" xfId="0" applyFont="1" applyFill="1" applyBorder="1" applyAlignment="1">
      <alignment/>
    </xf>
    <xf numFmtId="0" fontId="0" fillId="0" borderId="13" xfId="0" applyBorder="1" applyAlignment="1">
      <alignment horizontal="right"/>
    </xf>
    <xf numFmtId="4" fontId="1" fillId="25" borderId="62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7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69" xfId="0" applyFont="1" applyFill="1" applyBorder="1" applyAlignment="1">
      <alignment/>
    </xf>
    <xf numFmtId="3" fontId="0" fillId="0" borderId="21" xfId="0" applyNumberFormat="1" applyFill="1" applyBorder="1" applyAlignment="1">
      <alignment horizontal="right"/>
    </xf>
    <xf numFmtId="0" fontId="0" fillId="0" borderId="21" xfId="0" applyFill="1" applyBorder="1" applyAlignment="1">
      <alignment/>
    </xf>
    <xf numFmtId="4" fontId="1" fillId="0" borderId="78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1" fillId="17" borderId="78" xfId="0" applyNumberFormat="1" applyFont="1" applyFill="1" applyBorder="1" applyAlignment="1">
      <alignment/>
    </xf>
    <xf numFmtId="4" fontId="1" fillId="0" borderId="80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0" fontId="6" fillId="26" borderId="14" xfId="0" applyFont="1" applyFill="1" applyBorder="1" applyAlignment="1">
      <alignment/>
    </xf>
    <xf numFmtId="0" fontId="6" fillId="26" borderId="69" xfId="0" applyFont="1" applyFill="1" applyBorder="1" applyAlignment="1">
      <alignment/>
    </xf>
    <xf numFmtId="0" fontId="7" fillId="26" borderId="69" xfId="0" applyFont="1" applyFill="1" applyBorder="1" applyAlignment="1">
      <alignment horizontal="center" wrapText="1"/>
    </xf>
    <xf numFmtId="0" fontId="7" fillId="26" borderId="62" xfId="0" applyFont="1" applyFill="1" applyBorder="1" applyAlignment="1">
      <alignment horizontal="center"/>
    </xf>
    <xf numFmtId="4" fontId="1" fillId="25" borderId="80" xfId="0" applyNumberFormat="1" applyFont="1" applyFill="1" applyBorder="1" applyAlignment="1">
      <alignment/>
    </xf>
    <xf numFmtId="4" fontId="1" fillId="0" borderId="69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7" fillId="26" borderId="62" xfId="0" applyFont="1" applyFill="1" applyBorder="1" applyAlignment="1">
      <alignment horizontal="center" wrapText="1"/>
    </xf>
    <xf numFmtId="4" fontId="1" fillId="0" borderId="79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left"/>
    </xf>
    <xf numFmtId="2" fontId="0" fillId="0" borderId="62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" fontId="0" fillId="0" borderId="78" xfId="0" applyNumberFormat="1" applyFont="1" applyBorder="1" applyAlignment="1">
      <alignment/>
    </xf>
    <xf numFmtId="4" fontId="1" fillId="17" borderId="80" xfId="0" applyNumberFormat="1" applyFont="1" applyFill="1" applyBorder="1" applyAlignment="1">
      <alignment/>
    </xf>
    <xf numFmtId="0" fontId="0" fillId="26" borderId="15" xfId="0" applyFill="1" applyBorder="1" applyAlignment="1">
      <alignment/>
    </xf>
    <xf numFmtId="3" fontId="0" fillId="26" borderId="0" xfId="0" applyNumberFormat="1" applyFont="1" applyFill="1" applyBorder="1" applyAlignment="1">
      <alignment horizontal="right"/>
    </xf>
    <xf numFmtId="0" fontId="1" fillId="26" borderId="0" xfId="0" applyFont="1" applyFill="1" applyBorder="1" applyAlignment="1">
      <alignment/>
    </xf>
    <xf numFmtId="4" fontId="1" fillId="26" borderId="62" xfId="0" applyNumberFormat="1" applyFont="1" applyFill="1" applyBorder="1" applyAlignment="1">
      <alignment/>
    </xf>
    <xf numFmtId="4" fontId="1" fillId="17" borderId="79" xfId="0" applyNumberFormat="1" applyFont="1" applyFill="1" applyBorder="1" applyAlignment="1">
      <alignment/>
    </xf>
    <xf numFmtId="0" fontId="2" fillId="24" borderId="95" xfId="0" applyFont="1" applyFill="1" applyBorder="1" applyAlignment="1">
      <alignment/>
    </xf>
    <xf numFmtId="4" fontId="0" fillId="17" borderId="62" xfId="0" applyNumberFormat="1" applyFont="1" applyFill="1" applyBorder="1" applyAlignment="1">
      <alignment/>
    </xf>
    <xf numFmtId="0" fontId="0" fillId="26" borderId="49" xfId="0" applyFont="1" applyFill="1" applyBorder="1" applyAlignment="1">
      <alignment/>
    </xf>
    <xf numFmtId="3" fontId="1" fillId="26" borderId="22" xfId="0" applyNumberFormat="1" applyFont="1" applyFill="1" applyBorder="1" applyAlignment="1">
      <alignment horizontal="right"/>
    </xf>
    <xf numFmtId="4" fontId="1" fillId="26" borderId="76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4" fontId="1" fillId="0" borderId="81" xfId="0" applyNumberFormat="1" applyFont="1" applyFill="1" applyBorder="1" applyAlignment="1">
      <alignment/>
    </xf>
    <xf numFmtId="4" fontId="1" fillId="17" borderId="69" xfId="0" applyNumberFormat="1" applyFont="1" applyFill="1" applyBorder="1" applyAlignment="1">
      <alignment/>
    </xf>
    <xf numFmtId="4" fontId="0" fillId="0" borderId="79" xfId="0" applyNumberFormat="1" applyFont="1" applyFill="1" applyBorder="1" applyAlignment="1">
      <alignment/>
    </xf>
    <xf numFmtId="3" fontId="47" fillId="0" borderId="14" xfId="0" applyNumberFormat="1" applyFont="1" applyFill="1" applyBorder="1" applyAlignment="1">
      <alignment horizontal="right"/>
    </xf>
    <xf numFmtId="0" fontId="7" fillId="26" borderId="80" xfId="0" applyFont="1" applyFill="1" applyBorder="1" applyAlignment="1">
      <alignment horizontal="center" wrapText="1"/>
    </xf>
    <xf numFmtId="4" fontId="0" fillId="26" borderId="62" xfId="0" applyNumberFormat="1" applyFont="1" applyFill="1" applyBorder="1" applyAlignment="1">
      <alignment/>
    </xf>
    <xf numFmtId="4" fontId="0" fillId="0" borderId="76" xfId="0" applyNumberFormat="1" applyFont="1" applyFill="1" applyBorder="1" applyAlignment="1">
      <alignment/>
    </xf>
    <xf numFmtId="4" fontId="0" fillId="0" borderId="80" xfId="0" applyNumberFormat="1" applyFont="1" applyFill="1" applyBorder="1" applyAlignment="1">
      <alignment/>
    </xf>
    <xf numFmtId="4" fontId="0" fillId="17" borderId="80" xfId="0" applyNumberFormat="1" applyFont="1" applyFill="1" applyBorder="1" applyAlignment="1">
      <alignment/>
    </xf>
    <xf numFmtId="4" fontId="56" fillId="15" borderId="7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7" fillId="26" borderId="96" xfId="0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left"/>
    </xf>
    <xf numFmtId="4" fontId="1" fillId="4" borderId="69" xfId="0" applyNumberFormat="1" applyFont="1" applyFill="1" applyBorder="1" applyAlignment="1">
      <alignment/>
    </xf>
    <xf numFmtId="4" fontId="0" fillId="26" borderId="62" xfId="0" applyNumberFormat="1" applyFont="1" applyFill="1" applyBorder="1" applyAlignment="1">
      <alignment horizontal="right"/>
    </xf>
    <xf numFmtId="4" fontId="0" fillId="17" borderId="62" xfId="0" applyNumberFormat="1" applyFon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57" fillId="24" borderId="11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0" fontId="57" fillId="24" borderId="11" xfId="0" applyFont="1" applyFill="1" applyBorder="1" applyAlignment="1">
      <alignment horizontal="right"/>
    </xf>
    <xf numFmtId="0" fontId="58" fillId="25" borderId="14" xfId="0" applyFont="1" applyFill="1" applyBorder="1" applyAlignment="1">
      <alignment/>
    </xf>
    <xf numFmtId="0" fontId="24" fillId="25" borderId="14" xfId="0" applyFont="1" applyFill="1" applyBorder="1" applyAlignment="1">
      <alignment/>
    </xf>
    <xf numFmtId="3" fontId="58" fillId="25" borderId="14" xfId="0" applyNumberFormat="1" applyFont="1" applyFill="1" applyBorder="1" applyAlignment="1">
      <alignment horizontal="left"/>
    </xf>
    <xf numFmtId="0" fontId="58" fillId="25" borderId="69" xfId="0" applyFont="1" applyFill="1" applyBorder="1" applyAlignment="1">
      <alignment/>
    </xf>
    <xf numFmtId="3" fontId="58" fillId="25" borderId="0" xfId="0" applyNumberFormat="1" applyFont="1" applyFill="1" applyBorder="1" applyAlignment="1">
      <alignment horizontal="left"/>
    </xf>
    <xf numFmtId="0" fontId="58" fillId="25" borderId="0" xfId="0" applyFont="1" applyFill="1" applyBorder="1" applyAlignment="1">
      <alignment/>
    </xf>
    <xf numFmtId="0" fontId="49" fillId="25" borderId="14" xfId="0" applyFont="1" applyFill="1" applyBorder="1" applyAlignment="1">
      <alignment/>
    </xf>
    <xf numFmtId="3" fontId="58" fillId="25" borderId="25" xfId="0" applyNumberFormat="1" applyFont="1" applyFill="1" applyBorder="1" applyAlignment="1">
      <alignment horizontal="left"/>
    </xf>
    <xf numFmtId="0" fontId="58" fillId="25" borderId="25" xfId="0" applyFont="1" applyFill="1" applyBorder="1" applyAlignment="1">
      <alignment/>
    </xf>
    <xf numFmtId="0" fontId="58" fillId="4" borderId="28" xfId="0" applyFont="1" applyFill="1" applyBorder="1" applyAlignment="1">
      <alignment/>
    </xf>
    <xf numFmtId="0" fontId="24" fillId="4" borderId="28" xfId="0" applyFont="1" applyFill="1" applyBorder="1" applyAlignment="1">
      <alignment/>
    </xf>
    <xf numFmtId="4" fontId="9" fillId="0" borderId="84" xfId="0" applyNumberFormat="1" applyFont="1" applyBorder="1" applyAlignment="1">
      <alignment/>
    </xf>
    <xf numFmtId="0" fontId="0" fillId="0" borderId="97" xfId="0" applyBorder="1" applyAlignment="1">
      <alignment/>
    </xf>
    <xf numFmtId="0" fontId="0" fillId="0" borderId="98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7" borderId="32" xfId="0" applyFill="1" applyBorder="1" applyAlignment="1">
      <alignment horizontal="center"/>
    </xf>
    <xf numFmtId="4" fontId="10" fillId="25" borderId="62" xfId="0" applyNumberFormat="1" applyFont="1" applyFill="1" applyBorder="1" applyAlignment="1">
      <alignment/>
    </xf>
    <xf numFmtId="4" fontId="10" fillId="25" borderId="76" xfId="0" applyNumberFormat="1" applyFont="1" applyFill="1" applyBorder="1" applyAlignment="1">
      <alignment/>
    </xf>
    <xf numFmtId="4" fontId="10" fillId="25" borderId="69" xfId="0" applyNumberFormat="1" applyFont="1" applyFill="1" applyBorder="1" applyAlignment="1">
      <alignment/>
    </xf>
    <xf numFmtId="4" fontId="10" fillId="25" borderId="77" xfId="0" applyNumberFormat="1" applyFont="1" applyFill="1" applyBorder="1" applyAlignment="1">
      <alignment/>
    </xf>
    <xf numFmtId="4" fontId="10" fillId="4" borderId="82" xfId="0" applyNumberFormat="1" applyFont="1" applyFill="1" applyBorder="1" applyAlignment="1">
      <alignment/>
    </xf>
    <xf numFmtId="4" fontId="1" fillId="25" borderId="80" xfId="0" applyNumberFormat="1" applyFont="1" applyFill="1" applyBorder="1" applyAlignment="1">
      <alignment horizontal="right"/>
    </xf>
    <xf numFmtId="4" fontId="1" fillId="4" borderId="82" xfId="0" applyNumberFormat="1" applyFont="1" applyFill="1" applyBorder="1" applyAlignment="1">
      <alignment horizontal="right"/>
    </xf>
    <xf numFmtId="4" fontId="44" fillId="0" borderId="32" xfId="0" applyNumberFormat="1" applyFont="1" applyBorder="1" applyAlignment="1">
      <alignment/>
    </xf>
    <xf numFmtId="4" fontId="49" fillId="0" borderId="32" xfId="0" applyNumberFormat="1" applyFont="1" applyBorder="1" applyAlignment="1">
      <alignment/>
    </xf>
    <xf numFmtId="4" fontId="52" fillId="0" borderId="32" xfId="0" applyNumberFormat="1" applyFont="1" applyBorder="1" applyAlignment="1">
      <alignment/>
    </xf>
    <xf numFmtId="4" fontId="59" fillId="0" borderId="32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00" xfId="0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0" fillId="0" borderId="99" xfId="0" applyBorder="1" applyAlignment="1">
      <alignment/>
    </xf>
    <xf numFmtId="4" fontId="44" fillId="0" borderId="45" xfId="0" applyNumberFormat="1" applyFont="1" applyBorder="1" applyAlignment="1">
      <alignment/>
    </xf>
    <xf numFmtId="4" fontId="49" fillId="0" borderId="45" xfId="0" applyNumberFormat="1" applyFont="1" applyBorder="1" applyAlignment="1">
      <alignment/>
    </xf>
    <xf numFmtId="4" fontId="52" fillId="0" borderId="45" xfId="0" applyNumberFormat="1" applyFont="1" applyBorder="1" applyAlignment="1">
      <alignment/>
    </xf>
    <xf numFmtId="4" fontId="59" fillId="0" borderId="4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36" xfId="0" applyNumberFormat="1" applyFont="1" applyBorder="1" applyAlignment="1">
      <alignment horizontal="right"/>
    </xf>
    <xf numFmtId="0" fontId="7" fillId="0" borderId="71" xfId="0" applyFont="1" applyBorder="1" applyAlignment="1">
      <alignment/>
    </xf>
    <xf numFmtId="4" fontId="0" fillId="0" borderId="45" xfId="0" applyNumberFormat="1" applyBorder="1" applyAlignment="1">
      <alignment/>
    </xf>
    <xf numFmtId="4" fontId="1" fillId="0" borderId="45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4" borderId="101" xfId="0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3" fontId="0" fillId="0" borderId="78" xfId="0" applyNumberFormat="1" applyFont="1" applyFill="1" applyBorder="1" applyAlignment="1">
      <alignment/>
    </xf>
    <xf numFmtId="2" fontId="0" fillId="0" borderId="78" xfId="0" applyNumberFormat="1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/>
    </xf>
    <xf numFmtId="3" fontId="0" fillId="0" borderId="76" xfId="0" applyNumberFormat="1" applyFont="1" applyFill="1" applyBorder="1" applyAlignment="1">
      <alignment/>
    </xf>
    <xf numFmtId="3" fontId="1" fillId="4" borderId="76" xfId="0" applyNumberFormat="1" applyFont="1" applyFill="1" applyBorder="1" applyAlignment="1">
      <alignment/>
    </xf>
    <xf numFmtId="4" fontId="1" fillId="4" borderId="79" xfId="0" applyNumberFormat="1" applyFont="1" applyFill="1" applyBorder="1" applyAlignment="1">
      <alignment horizontal="right"/>
    </xf>
    <xf numFmtId="2" fontId="0" fillId="0" borderId="6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1" fillId="4" borderId="62" xfId="0" applyNumberFormat="1" applyFont="1" applyFill="1" applyBorder="1" applyAlignment="1">
      <alignment/>
    </xf>
    <xf numFmtId="3" fontId="1" fillId="4" borderId="82" xfId="0" applyNumberFormat="1" applyFont="1" applyFill="1" applyBorder="1" applyAlignment="1">
      <alignment/>
    </xf>
    <xf numFmtId="3" fontId="1" fillId="4" borderId="82" xfId="0" applyNumberFormat="1" applyFont="1" applyFill="1" applyBorder="1" applyAlignment="1">
      <alignment horizontal="right"/>
    </xf>
    <xf numFmtId="0" fontId="4" fillId="0" borderId="102" xfId="0" applyFont="1" applyBorder="1" applyAlignment="1">
      <alignment/>
    </xf>
    <xf numFmtId="0" fontId="4" fillId="0" borderId="103" xfId="0" applyFont="1" applyBorder="1" applyAlignment="1">
      <alignment/>
    </xf>
    <xf numFmtId="0" fontId="4" fillId="0" borderId="103" xfId="0" applyFont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0" fillId="27" borderId="60" xfId="0" applyFill="1" applyBorder="1" applyAlignment="1">
      <alignment/>
    </xf>
    <xf numFmtId="0" fontId="0" fillId="27" borderId="18" xfId="0" applyFill="1" applyBorder="1" applyAlignment="1">
      <alignment/>
    </xf>
    <xf numFmtId="0" fontId="9" fillId="27" borderId="12" xfId="0" applyFont="1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3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0" fontId="1" fillId="27" borderId="79" xfId="0" applyFont="1" applyFill="1" applyBorder="1" applyAlignment="1">
      <alignment horizontal="right"/>
    </xf>
    <xf numFmtId="0" fontId="0" fillId="27" borderId="104" xfId="0" applyFill="1" applyBorder="1" applyAlignment="1">
      <alignment/>
    </xf>
    <xf numFmtId="0" fontId="3" fillId="27" borderId="52" xfId="0" applyFont="1" applyFill="1" applyBorder="1" applyAlignment="1">
      <alignment/>
    </xf>
    <xf numFmtId="0" fontId="0" fillId="27" borderId="52" xfId="0" applyFill="1" applyBorder="1" applyAlignment="1">
      <alignment/>
    </xf>
    <xf numFmtId="4" fontId="1" fillId="27" borderId="105" xfId="0" applyNumberFormat="1" applyFont="1" applyFill="1" applyBorder="1" applyAlignment="1">
      <alignment/>
    </xf>
    <xf numFmtId="0" fontId="0" fillId="27" borderId="13" xfId="0" applyFill="1" applyBorder="1" applyAlignment="1">
      <alignment/>
    </xf>
    <xf numFmtId="0" fontId="3" fillId="27" borderId="21" xfId="0" applyFont="1" applyFill="1" applyBorder="1" applyAlignment="1">
      <alignment/>
    </xf>
    <xf numFmtId="0" fontId="0" fillId="27" borderId="21" xfId="0" applyFill="1" applyBorder="1" applyAlignment="1">
      <alignment/>
    </xf>
    <xf numFmtId="4" fontId="1" fillId="27" borderId="81" xfId="0" applyNumberFormat="1" applyFont="1" applyFill="1" applyBorder="1" applyAlignment="1">
      <alignment/>
    </xf>
    <xf numFmtId="0" fontId="0" fillId="27" borderId="23" xfId="0" applyFill="1" applyBorder="1" applyAlignment="1">
      <alignment/>
    </xf>
    <xf numFmtId="0" fontId="3" fillId="27" borderId="25" xfId="0" applyFont="1" applyFill="1" applyBorder="1" applyAlignment="1">
      <alignment/>
    </xf>
    <xf numFmtId="0" fontId="0" fillId="27" borderId="25" xfId="0" applyFill="1" applyBorder="1" applyAlignment="1">
      <alignment/>
    </xf>
    <xf numFmtId="4" fontId="1" fillId="27" borderId="106" xfId="0" applyNumberFormat="1" applyFont="1" applyFill="1" applyBorder="1" applyAlignment="1">
      <alignment/>
    </xf>
    <xf numFmtId="0" fontId="0" fillId="27" borderId="10" xfId="0" applyFill="1" applyBorder="1" applyAlignment="1">
      <alignment/>
    </xf>
    <xf numFmtId="0" fontId="3" fillId="27" borderId="95" xfId="0" applyFont="1" applyFill="1" applyBorder="1" applyAlignment="1">
      <alignment/>
    </xf>
    <xf numFmtId="0" fontId="0" fillId="27" borderId="11" xfId="0" applyFill="1" applyBorder="1" applyAlignment="1">
      <alignment/>
    </xf>
    <xf numFmtId="4" fontId="1" fillId="27" borderId="107" xfId="0" applyNumberFormat="1" applyFont="1" applyFill="1" applyBorder="1" applyAlignment="1">
      <alignment/>
    </xf>
    <xf numFmtId="0" fontId="3" fillId="27" borderId="14" xfId="0" applyFont="1" applyFill="1" applyBorder="1" applyAlignment="1">
      <alignment/>
    </xf>
    <xf numFmtId="0" fontId="0" fillId="27" borderId="14" xfId="0" applyFill="1" applyBorder="1" applyAlignment="1">
      <alignment/>
    </xf>
    <xf numFmtId="4" fontId="1" fillId="27" borderId="69" xfId="0" applyNumberFormat="1" applyFont="1" applyFill="1" applyBorder="1" applyAlignment="1">
      <alignment/>
    </xf>
    <xf numFmtId="0" fontId="14" fillId="27" borderId="25" xfId="0" applyFont="1" applyFill="1" applyBorder="1" applyAlignment="1">
      <alignment/>
    </xf>
    <xf numFmtId="4" fontId="1" fillId="28" borderId="106" xfId="0" applyNumberFormat="1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1" fillId="4" borderId="79" xfId="0" applyNumberFormat="1" applyFont="1" applyFill="1" applyBorder="1" applyAlignment="1">
      <alignment/>
    </xf>
    <xf numFmtId="0" fontId="15" fillId="0" borderId="32" xfId="0" applyFont="1" applyBorder="1" applyAlignment="1">
      <alignment/>
    </xf>
    <xf numFmtId="0" fontId="19" fillId="0" borderId="32" xfId="0" applyFont="1" applyBorder="1" applyAlignment="1">
      <alignment/>
    </xf>
    <xf numFmtId="8" fontId="15" fillId="0" borderId="32" xfId="0" applyNumberFormat="1" applyFont="1" applyBorder="1" applyAlignment="1">
      <alignment/>
    </xf>
    <xf numFmtId="0" fontId="15" fillId="0" borderId="44" xfId="0" applyFont="1" applyBorder="1" applyAlignment="1">
      <alignment/>
    </xf>
    <xf numFmtId="0" fontId="0" fillId="26" borderId="29" xfId="0" applyFill="1" applyBorder="1" applyAlignment="1">
      <alignment/>
    </xf>
    <xf numFmtId="0" fontId="0" fillId="19" borderId="63" xfId="0" applyFill="1" applyBorder="1" applyAlignment="1">
      <alignment/>
    </xf>
    <xf numFmtId="0" fontId="7" fillId="0" borderId="47" xfId="0" applyFont="1" applyBorder="1" applyAlignment="1">
      <alignment horizontal="center"/>
    </xf>
    <xf numFmtId="0" fontId="10" fillId="7" borderId="48" xfId="0" applyFont="1" applyFill="1" applyBorder="1" applyAlignment="1">
      <alignment horizontal="left"/>
    </xf>
    <xf numFmtId="4" fontId="0" fillId="0" borderId="32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62" xfId="0" applyNumberFormat="1" applyFont="1" applyBorder="1" applyAlignment="1">
      <alignment horizontal="right"/>
    </xf>
    <xf numFmtId="4" fontId="1" fillId="0" borderId="62" xfId="0" applyNumberFormat="1" applyFont="1" applyBorder="1" applyAlignment="1">
      <alignment horizontal="right"/>
    </xf>
    <xf numFmtId="0" fontId="51" fillId="0" borderId="45" xfId="0" applyFont="1" applyBorder="1" applyAlignment="1">
      <alignment/>
    </xf>
    <xf numFmtId="0" fontId="52" fillId="0" borderId="45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4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2" fillId="0" borderId="47" xfId="0" applyFont="1" applyBorder="1" applyAlignment="1">
      <alignment/>
    </xf>
    <xf numFmtId="0" fontId="52" fillId="0" borderId="22" xfId="0" applyFont="1" applyBorder="1" applyAlignment="1">
      <alignment/>
    </xf>
    <xf numFmtId="4" fontId="52" fillId="0" borderId="22" xfId="0" applyNumberFormat="1" applyFont="1" applyBorder="1" applyAlignment="1">
      <alignment/>
    </xf>
    <xf numFmtId="4" fontId="52" fillId="0" borderId="46" xfId="0" applyNumberFormat="1" applyFont="1" applyBorder="1" applyAlignment="1">
      <alignment/>
    </xf>
    <xf numFmtId="0" fontId="0" fillId="26" borderId="0" xfId="0" applyFill="1" applyBorder="1" applyAlignment="1">
      <alignment horizontal="right"/>
    </xf>
    <xf numFmtId="0" fontId="24" fillId="0" borderId="0" xfId="0" applyFont="1" applyBorder="1" applyAlignment="1">
      <alignment/>
    </xf>
    <xf numFmtId="0" fontId="5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7" fillId="26" borderId="0" xfId="0" applyFont="1" applyFill="1" applyBorder="1" applyAlignment="1">
      <alignment horizontal="right"/>
    </xf>
    <xf numFmtId="0" fontId="3" fillId="4" borderId="69" xfId="0" applyFont="1" applyFill="1" applyBorder="1" applyAlignment="1">
      <alignment horizontal="center"/>
    </xf>
    <xf numFmtId="0" fontId="3" fillId="4" borderId="108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109" xfId="0" applyFont="1" applyFill="1" applyBorder="1" applyAlignment="1">
      <alignment horizontal="center"/>
    </xf>
    <xf numFmtId="0" fontId="3" fillId="0" borderId="94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58" xfId="0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11" borderId="94" xfId="0" applyFont="1" applyFill="1" applyBorder="1" applyAlignment="1">
      <alignment horizontal="center"/>
    </xf>
    <xf numFmtId="0" fontId="3" fillId="11" borderId="28" xfId="0" applyFont="1" applyFill="1" applyBorder="1" applyAlignment="1">
      <alignment horizontal="center"/>
    </xf>
    <xf numFmtId="0" fontId="3" fillId="11" borderId="58" xfId="0" applyFont="1" applyFill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6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10" xfId="0" applyFont="1" applyFill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61" fillId="0" borderId="103" xfId="0" applyFont="1" applyBorder="1" applyAlignment="1">
      <alignment horizontal="center"/>
    </xf>
    <xf numFmtId="0" fontId="61" fillId="0" borderId="112" xfId="0" applyFont="1" applyBorder="1" applyAlignment="1">
      <alignment horizontal="center"/>
    </xf>
    <xf numFmtId="0" fontId="3" fillId="4" borderId="113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81" xfId="0" applyFont="1" applyFill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7" borderId="19" xfId="0" applyFont="1" applyFill="1" applyBorder="1" applyAlignment="1">
      <alignment horizontal="right"/>
    </xf>
    <xf numFmtId="0" fontId="3" fillId="7" borderId="63" xfId="0" applyFont="1" applyFill="1" applyBorder="1" applyAlignment="1">
      <alignment horizontal="right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3" fillId="11" borderId="94" xfId="0" applyFont="1" applyFill="1" applyBorder="1" applyAlignment="1">
      <alignment horizontal="center"/>
    </xf>
    <xf numFmtId="0" fontId="3" fillId="11" borderId="28" xfId="0" applyFont="1" applyFill="1" applyBorder="1" applyAlignment="1">
      <alignment horizontal="center"/>
    </xf>
    <xf numFmtId="0" fontId="3" fillId="11" borderId="58" xfId="0" applyFont="1" applyFill="1" applyBorder="1" applyAlignment="1">
      <alignment horizontal="center"/>
    </xf>
    <xf numFmtId="0" fontId="10" fillId="26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22">
      <selection activeCell="A53" sqref="A53"/>
    </sheetView>
  </sheetViews>
  <sheetFormatPr defaultColWidth="9.00390625" defaultRowHeight="12.75"/>
  <cols>
    <col min="1" max="1" width="4.375" style="0" customWidth="1"/>
    <col min="6" max="6" width="11.375" style="0" customWidth="1"/>
    <col min="7" max="7" width="13.125" style="0" customWidth="1"/>
    <col min="8" max="9" width="13.25390625" style="0" customWidth="1"/>
    <col min="10" max="10" width="13.375" style="0" customWidth="1"/>
    <col min="11" max="11" width="13.125" style="0" customWidth="1"/>
    <col min="12" max="12" width="13.375" style="0" customWidth="1"/>
  </cols>
  <sheetData>
    <row r="1" spans="1:12" ht="17.25" thickBot="1" thickTop="1">
      <c r="A1" s="672" t="s">
        <v>534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4"/>
    </row>
    <row r="2" spans="10:12" ht="14.25" thickBot="1" thickTop="1">
      <c r="J2" s="438"/>
      <c r="K2" s="438"/>
      <c r="L2" s="438"/>
    </row>
    <row r="3" spans="1:12" ht="35.25" thickTop="1">
      <c r="A3" s="2" t="s">
        <v>460</v>
      </c>
      <c r="B3" s="3" t="s">
        <v>461</v>
      </c>
      <c r="C3" s="4"/>
      <c r="D3" s="5"/>
      <c r="E3" s="5"/>
      <c r="F3" s="5"/>
      <c r="G3" s="214" t="s">
        <v>535</v>
      </c>
      <c r="H3" s="214" t="s">
        <v>536</v>
      </c>
      <c r="I3" s="214" t="s">
        <v>312</v>
      </c>
      <c r="J3" s="214" t="s">
        <v>582</v>
      </c>
      <c r="K3" s="214" t="s">
        <v>759</v>
      </c>
      <c r="L3" s="214" t="s">
        <v>275</v>
      </c>
    </row>
    <row r="4" spans="1:12" ht="12.75">
      <c r="A4" s="48">
        <v>1</v>
      </c>
      <c r="B4" s="7"/>
      <c r="C4" s="1"/>
      <c r="D4" s="1"/>
      <c r="E4" s="1"/>
      <c r="F4" s="1"/>
      <c r="G4" s="229" t="s">
        <v>356</v>
      </c>
      <c r="H4" s="229" t="s">
        <v>356</v>
      </c>
      <c r="I4" s="229" t="s">
        <v>356</v>
      </c>
      <c r="J4" s="439" t="s">
        <v>356</v>
      </c>
      <c r="K4" s="439" t="s">
        <v>356</v>
      </c>
      <c r="L4" s="439"/>
    </row>
    <row r="5" spans="1:12" ht="12.75">
      <c r="A5" s="8">
        <v>2</v>
      </c>
      <c r="B5" s="9" t="s">
        <v>462</v>
      </c>
      <c r="C5" s="10"/>
      <c r="D5" s="10"/>
      <c r="E5" s="10"/>
      <c r="F5" s="10"/>
      <c r="G5" s="355">
        <f>G6+G7+G8+G9</f>
        <v>2600465</v>
      </c>
      <c r="H5" s="440">
        <f>H6+H7+H8+H9</f>
        <v>2566042.69</v>
      </c>
      <c r="I5" s="440">
        <f>I6+I7+I8+I9</f>
        <v>2719696</v>
      </c>
      <c r="J5" s="356">
        <f>J6+J7+J8+J9</f>
        <v>2718998</v>
      </c>
      <c r="K5" s="356">
        <f>K6+K7+K8+K9</f>
        <v>2568779.05</v>
      </c>
      <c r="L5" s="356">
        <f aca="true" t="shared" si="0" ref="L5:L11">K5*100/J5</f>
        <v>94.47520924987806</v>
      </c>
    </row>
    <row r="6" spans="1:12" ht="12.75">
      <c r="A6" s="8">
        <v>3</v>
      </c>
      <c r="B6" s="11">
        <v>111003</v>
      </c>
      <c r="C6" s="22" t="s">
        <v>168</v>
      </c>
      <c r="D6" s="12"/>
      <c r="E6" s="12"/>
      <c r="F6" s="12"/>
      <c r="G6" s="354">
        <v>2167044</v>
      </c>
      <c r="H6" s="352">
        <v>2154151.2</v>
      </c>
      <c r="I6" s="360">
        <v>2270696</v>
      </c>
      <c r="J6" s="364">
        <v>2244998</v>
      </c>
      <c r="K6" s="364">
        <v>2162798.64</v>
      </c>
      <c r="L6" s="521">
        <f t="shared" si="0"/>
        <v>96.33855531274415</v>
      </c>
    </row>
    <row r="7" spans="1:12" ht="12.75">
      <c r="A7" s="13">
        <v>4</v>
      </c>
      <c r="B7" s="14">
        <v>121</v>
      </c>
      <c r="C7" s="1" t="s">
        <v>463</v>
      </c>
      <c r="D7" s="1"/>
      <c r="E7" s="1"/>
      <c r="F7" s="1"/>
      <c r="G7" s="353">
        <v>123511</v>
      </c>
      <c r="H7" s="360">
        <v>154200.42</v>
      </c>
      <c r="I7" s="354">
        <v>130000</v>
      </c>
      <c r="J7" s="354">
        <v>155000</v>
      </c>
      <c r="K7" s="354">
        <v>146460.05</v>
      </c>
      <c r="L7" s="521">
        <f t="shared" si="0"/>
        <v>94.49035483870966</v>
      </c>
    </row>
    <row r="8" spans="1:12" ht="12.75">
      <c r="A8" s="8">
        <v>5</v>
      </c>
      <c r="B8" s="15"/>
      <c r="C8" s="16" t="s">
        <v>464</v>
      </c>
      <c r="D8" s="16"/>
      <c r="E8" s="16"/>
      <c r="F8" s="16"/>
      <c r="G8" s="354">
        <v>301375</v>
      </c>
      <c r="H8" s="352">
        <v>248834.03</v>
      </c>
      <c r="I8" s="352">
        <v>310000</v>
      </c>
      <c r="J8" s="354">
        <v>310000</v>
      </c>
      <c r="K8" s="354">
        <v>250174.94</v>
      </c>
      <c r="L8" s="521">
        <f t="shared" si="0"/>
        <v>80.7015935483871</v>
      </c>
    </row>
    <row r="9" spans="1:12" ht="12.75">
      <c r="A9" s="13">
        <v>6</v>
      </c>
      <c r="B9" s="14"/>
      <c r="C9" s="17" t="s">
        <v>465</v>
      </c>
      <c r="D9" s="1"/>
      <c r="E9" s="1"/>
      <c r="F9" s="1"/>
      <c r="G9" s="353">
        <v>8535</v>
      </c>
      <c r="H9" s="360">
        <v>8857.04</v>
      </c>
      <c r="I9" s="360">
        <v>9000</v>
      </c>
      <c r="J9" s="353">
        <v>9000</v>
      </c>
      <c r="K9" s="353">
        <v>9345.42</v>
      </c>
      <c r="L9" s="521">
        <f t="shared" si="0"/>
        <v>103.838</v>
      </c>
    </row>
    <row r="10" spans="1:12" ht="12.75">
      <c r="A10" s="8">
        <v>7</v>
      </c>
      <c r="B10" s="9" t="s">
        <v>466</v>
      </c>
      <c r="C10" s="10"/>
      <c r="D10" s="10"/>
      <c r="E10" s="10"/>
      <c r="F10" s="10"/>
      <c r="G10" s="356">
        <f>G11+G12+G13+G14+G15</f>
        <v>189112</v>
      </c>
      <c r="H10" s="356">
        <f>H11+H12+H13+H14+H15</f>
        <v>195487.77</v>
      </c>
      <c r="I10" s="356">
        <f>I11+I12+I13+I14+I15</f>
        <v>191750</v>
      </c>
      <c r="J10" s="356">
        <f>J11+J12+J13+J14+J15</f>
        <v>219500</v>
      </c>
      <c r="K10" s="356">
        <f>K11+K12+K13+K14+K15</f>
        <v>223126.68</v>
      </c>
      <c r="L10" s="356">
        <f t="shared" si="0"/>
        <v>101.65224601366742</v>
      </c>
    </row>
    <row r="11" spans="1:12" ht="12.75">
      <c r="A11" s="13">
        <v>8</v>
      </c>
      <c r="B11" s="18">
        <v>133001</v>
      </c>
      <c r="C11" s="19" t="s">
        <v>467</v>
      </c>
      <c r="D11" s="19"/>
      <c r="E11" s="19"/>
      <c r="F11" s="19"/>
      <c r="G11" s="353">
        <v>3302</v>
      </c>
      <c r="H11" s="360">
        <v>5151.77</v>
      </c>
      <c r="I11" s="360">
        <v>3500</v>
      </c>
      <c r="J11" s="353">
        <v>5200</v>
      </c>
      <c r="K11" s="353">
        <v>5005.46</v>
      </c>
      <c r="L11" s="521">
        <f t="shared" si="0"/>
        <v>96.25884615384615</v>
      </c>
    </row>
    <row r="12" spans="1:12" ht="12.75">
      <c r="A12" s="8">
        <v>9</v>
      </c>
      <c r="B12" s="11">
        <v>133004</v>
      </c>
      <c r="C12" s="12" t="s">
        <v>760</v>
      </c>
      <c r="D12" s="12"/>
      <c r="E12" s="12"/>
      <c r="F12" s="12"/>
      <c r="G12" s="354">
        <v>0</v>
      </c>
      <c r="H12" s="352">
        <v>0</v>
      </c>
      <c r="I12" s="352">
        <v>0</v>
      </c>
      <c r="J12" s="354">
        <v>0</v>
      </c>
      <c r="K12" s="354">
        <v>173.34</v>
      </c>
      <c r="L12" s="530" t="s">
        <v>257</v>
      </c>
    </row>
    <row r="13" spans="1:12" ht="12.75">
      <c r="A13" s="8">
        <v>10</v>
      </c>
      <c r="B13" s="11">
        <v>133006</v>
      </c>
      <c r="C13" s="12" t="s">
        <v>470</v>
      </c>
      <c r="D13" s="12"/>
      <c r="E13" s="12"/>
      <c r="F13" s="12"/>
      <c r="G13" s="354">
        <v>250</v>
      </c>
      <c r="H13" s="352">
        <v>266.92</v>
      </c>
      <c r="I13" s="352">
        <v>250</v>
      </c>
      <c r="J13" s="354">
        <v>300</v>
      </c>
      <c r="K13" s="354">
        <v>297.6</v>
      </c>
      <c r="L13" s="521">
        <f aca="true" t="shared" si="1" ref="L13:L29">K13*100/J13</f>
        <v>99.20000000000002</v>
      </c>
    </row>
    <row r="14" spans="1:12" ht="12.75">
      <c r="A14" s="8">
        <v>11</v>
      </c>
      <c r="B14" s="11">
        <v>133012</v>
      </c>
      <c r="C14" s="12" t="s">
        <v>409</v>
      </c>
      <c r="D14" s="12"/>
      <c r="E14" s="12"/>
      <c r="F14" s="12"/>
      <c r="G14" s="354">
        <v>17241</v>
      </c>
      <c r="H14" s="352">
        <v>23949.22</v>
      </c>
      <c r="I14" s="352">
        <v>18000</v>
      </c>
      <c r="J14" s="354">
        <v>44000</v>
      </c>
      <c r="K14" s="354">
        <v>34208.03</v>
      </c>
      <c r="L14" s="521">
        <f t="shared" si="1"/>
        <v>77.74552272727273</v>
      </c>
    </row>
    <row r="15" spans="1:12" ht="12.75">
      <c r="A15" s="13">
        <v>12</v>
      </c>
      <c r="B15" s="18">
        <v>133013</v>
      </c>
      <c r="C15" s="19" t="s">
        <v>471</v>
      </c>
      <c r="D15" s="19"/>
      <c r="E15" s="19"/>
      <c r="F15" s="19"/>
      <c r="G15" s="353">
        <v>168319</v>
      </c>
      <c r="H15" s="360">
        <v>166119.86</v>
      </c>
      <c r="I15" s="360">
        <v>170000</v>
      </c>
      <c r="J15" s="353">
        <v>170000</v>
      </c>
      <c r="K15" s="353">
        <v>183442.25</v>
      </c>
      <c r="L15" s="521">
        <f t="shared" si="1"/>
        <v>107.90720588235294</v>
      </c>
    </row>
    <row r="16" spans="1:12" ht="12.75">
      <c r="A16" s="8">
        <v>13</v>
      </c>
      <c r="B16" s="20" t="s">
        <v>472</v>
      </c>
      <c r="C16" s="10"/>
      <c r="D16" s="10"/>
      <c r="E16" s="10"/>
      <c r="F16" s="10"/>
      <c r="G16" s="356">
        <f>G17+G18</f>
        <v>95445</v>
      </c>
      <c r="H16" s="391">
        <f>H17+H18</f>
        <v>74634.99</v>
      </c>
      <c r="I16" s="391">
        <f>I17+I18</f>
        <v>55500</v>
      </c>
      <c r="J16" s="356">
        <f>J17+J18</f>
        <v>80500</v>
      </c>
      <c r="K16" s="356">
        <f>K17+K18</f>
        <v>60457.380000000005</v>
      </c>
      <c r="L16" s="356">
        <f t="shared" si="1"/>
        <v>75.10233540372671</v>
      </c>
    </row>
    <row r="17" spans="1:12" ht="12.75">
      <c r="A17" s="13">
        <v>14</v>
      </c>
      <c r="B17" s="18">
        <v>212002</v>
      </c>
      <c r="C17" s="21" t="s">
        <v>473</v>
      </c>
      <c r="D17" s="1"/>
      <c r="E17" s="1"/>
      <c r="F17" s="1"/>
      <c r="G17" s="353">
        <v>8465</v>
      </c>
      <c r="H17" s="360">
        <v>2904.77</v>
      </c>
      <c r="I17" s="360">
        <v>8500</v>
      </c>
      <c r="J17" s="441">
        <v>8500</v>
      </c>
      <c r="K17" s="441">
        <v>4661.55</v>
      </c>
      <c r="L17" s="521">
        <f t="shared" si="1"/>
        <v>54.841764705882355</v>
      </c>
    </row>
    <row r="18" spans="1:12" ht="12.75">
      <c r="A18" s="8">
        <v>15</v>
      </c>
      <c r="B18" s="11">
        <v>212003</v>
      </c>
      <c r="C18" s="16" t="s">
        <v>583</v>
      </c>
      <c r="D18" s="16"/>
      <c r="E18" s="16"/>
      <c r="F18" s="16"/>
      <c r="G18" s="354">
        <v>86980</v>
      </c>
      <c r="H18" s="352">
        <v>71730.22</v>
      </c>
      <c r="I18" s="352">
        <v>47000</v>
      </c>
      <c r="J18" s="441">
        <v>72000</v>
      </c>
      <c r="K18" s="441">
        <v>55795.83</v>
      </c>
      <c r="L18" s="521">
        <f t="shared" si="1"/>
        <v>77.49420833333333</v>
      </c>
    </row>
    <row r="19" spans="1:12" ht="12.75">
      <c r="A19" s="13">
        <v>16</v>
      </c>
      <c r="B19" s="20" t="s">
        <v>474</v>
      </c>
      <c r="C19" s="10"/>
      <c r="D19" s="10"/>
      <c r="E19" s="10"/>
      <c r="F19" s="10"/>
      <c r="G19" s="357">
        <f>G20+G21+G22+G23</f>
        <v>171794</v>
      </c>
      <c r="H19" s="359">
        <f>H20+H21+H22+H23</f>
        <v>270112.69999999995</v>
      </c>
      <c r="I19" s="359">
        <f>I20+I21+I22+I23</f>
        <v>174057</v>
      </c>
      <c r="J19" s="357">
        <f>J20+J21+J22+J23</f>
        <v>270400</v>
      </c>
      <c r="K19" s="357">
        <f>K20+K21+K22+K23</f>
        <v>383166.57</v>
      </c>
      <c r="L19" s="356">
        <f t="shared" si="1"/>
        <v>141.70361316568048</v>
      </c>
    </row>
    <row r="20" spans="1:12" ht="12.75">
      <c r="A20" s="8">
        <v>17</v>
      </c>
      <c r="B20" s="15">
        <v>221</v>
      </c>
      <c r="C20" s="16" t="s">
        <v>410</v>
      </c>
      <c r="D20" s="16"/>
      <c r="E20" s="16"/>
      <c r="F20" s="16"/>
      <c r="G20" s="354">
        <v>103702</v>
      </c>
      <c r="H20" s="352">
        <v>255237.11</v>
      </c>
      <c r="I20" s="352">
        <v>105000</v>
      </c>
      <c r="J20" s="354">
        <v>255000</v>
      </c>
      <c r="K20" s="354">
        <v>344272.34</v>
      </c>
      <c r="L20" s="521">
        <f t="shared" si="1"/>
        <v>135.00876078431372</v>
      </c>
    </row>
    <row r="21" spans="1:12" ht="12.75">
      <c r="A21" s="13">
        <v>18</v>
      </c>
      <c r="B21" s="14">
        <v>222</v>
      </c>
      <c r="C21" s="17" t="s">
        <v>475</v>
      </c>
      <c r="D21" s="1"/>
      <c r="E21" s="1"/>
      <c r="F21" s="1"/>
      <c r="G21" s="353">
        <v>1300</v>
      </c>
      <c r="H21" s="360">
        <v>2284.15</v>
      </c>
      <c r="I21" s="360">
        <v>1659</v>
      </c>
      <c r="J21" s="353">
        <v>2300</v>
      </c>
      <c r="K21" s="353">
        <v>1942.43</v>
      </c>
      <c r="L21" s="521">
        <f t="shared" si="1"/>
        <v>84.45347826086956</v>
      </c>
    </row>
    <row r="22" spans="1:12" ht="12.75">
      <c r="A22" s="8">
        <v>19</v>
      </c>
      <c r="B22" s="15">
        <v>223</v>
      </c>
      <c r="C22" s="62" t="s">
        <v>411</v>
      </c>
      <c r="D22" s="16"/>
      <c r="E22" s="16"/>
      <c r="F22" s="16"/>
      <c r="G22" s="354">
        <v>66725</v>
      </c>
      <c r="H22" s="352">
        <v>12526.44</v>
      </c>
      <c r="I22" s="352">
        <v>67000</v>
      </c>
      <c r="J22" s="354">
        <v>13000</v>
      </c>
      <c r="K22" s="354">
        <v>36852.8</v>
      </c>
      <c r="L22" s="521">
        <f t="shared" si="1"/>
        <v>283.48307692307696</v>
      </c>
    </row>
    <row r="23" spans="1:12" ht="12.75">
      <c r="A23" s="13">
        <v>20</v>
      </c>
      <c r="B23" s="18">
        <v>229005</v>
      </c>
      <c r="C23" s="17" t="s">
        <v>476</v>
      </c>
      <c r="D23" s="1"/>
      <c r="E23" s="1"/>
      <c r="F23" s="1"/>
      <c r="G23" s="353">
        <v>67</v>
      </c>
      <c r="H23" s="360">
        <v>65</v>
      </c>
      <c r="I23" s="360">
        <v>398</v>
      </c>
      <c r="J23" s="353">
        <v>100</v>
      </c>
      <c r="K23" s="353">
        <v>99</v>
      </c>
      <c r="L23" s="521">
        <f t="shared" si="1"/>
        <v>99</v>
      </c>
    </row>
    <row r="24" spans="1:12" ht="12.75">
      <c r="A24" s="8">
        <v>21</v>
      </c>
      <c r="B24" s="20" t="s">
        <v>477</v>
      </c>
      <c r="C24" s="10"/>
      <c r="D24" s="10"/>
      <c r="E24" s="10"/>
      <c r="F24" s="10"/>
      <c r="G24" s="356">
        <f>G25</f>
        <v>28</v>
      </c>
      <c r="H24" s="391">
        <f>H25</f>
        <v>17.94</v>
      </c>
      <c r="I24" s="391">
        <f>I25</f>
        <v>30</v>
      </c>
      <c r="J24" s="356">
        <f>J25</f>
        <v>30</v>
      </c>
      <c r="K24" s="356">
        <f>K25</f>
        <v>21.26</v>
      </c>
      <c r="L24" s="356">
        <f t="shared" si="1"/>
        <v>70.86666666666666</v>
      </c>
    </row>
    <row r="25" spans="1:12" ht="12.75">
      <c r="A25" s="13">
        <v>22</v>
      </c>
      <c r="B25" s="14">
        <v>240</v>
      </c>
      <c r="C25" s="23" t="s">
        <v>478</v>
      </c>
      <c r="D25" s="23"/>
      <c r="E25" s="23"/>
      <c r="F25" s="1"/>
      <c r="G25" s="353">
        <v>28</v>
      </c>
      <c r="H25" s="360">
        <v>17.94</v>
      </c>
      <c r="I25" s="360">
        <v>30</v>
      </c>
      <c r="J25" s="441">
        <v>30</v>
      </c>
      <c r="K25" s="441">
        <v>21.26</v>
      </c>
      <c r="L25" s="521">
        <f t="shared" si="1"/>
        <v>70.86666666666666</v>
      </c>
    </row>
    <row r="26" spans="1:12" ht="12.75">
      <c r="A26" s="8">
        <v>23</v>
      </c>
      <c r="B26" s="24" t="s">
        <v>479</v>
      </c>
      <c r="C26" s="10"/>
      <c r="D26" s="10"/>
      <c r="E26" s="10"/>
      <c r="F26" s="10"/>
      <c r="G26" s="356">
        <f>G27+G28+G29</f>
        <v>24417</v>
      </c>
      <c r="H26" s="356">
        <f>H27+H28+H29</f>
        <v>35977.92</v>
      </c>
      <c r="I26" s="356">
        <f>I27+I28+I29</f>
        <v>24000</v>
      </c>
      <c r="J26" s="356">
        <f>J27+J28+J29</f>
        <v>78497</v>
      </c>
      <c r="K26" s="356">
        <f>K27+K28+K29</f>
        <v>73799.08</v>
      </c>
      <c r="L26" s="356">
        <f t="shared" si="1"/>
        <v>94.01515981502477</v>
      </c>
    </row>
    <row r="27" spans="1:12" ht="12.75">
      <c r="A27" s="8">
        <v>24</v>
      </c>
      <c r="B27" s="161">
        <v>292008</v>
      </c>
      <c r="C27" s="162" t="s">
        <v>480</v>
      </c>
      <c r="D27" s="162"/>
      <c r="E27" s="162"/>
      <c r="F27" s="162"/>
      <c r="G27" s="358">
        <v>23381</v>
      </c>
      <c r="H27" s="442">
        <v>35963.03</v>
      </c>
      <c r="I27" s="442">
        <v>24000</v>
      </c>
      <c r="J27" s="441">
        <v>36000</v>
      </c>
      <c r="K27" s="441">
        <v>31292.34</v>
      </c>
      <c r="L27" s="521">
        <f t="shared" si="1"/>
        <v>86.92316666666666</v>
      </c>
    </row>
    <row r="28" spans="1:12" ht="12.75">
      <c r="A28" s="8">
        <v>25</v>
      </c>
      <c r="B28" s="11">
        <v>292012</v>
      </c>
      <c r="C28" s="57" t="s">
        <v>584</v>
      </c>
      <c r="D28" s="16"/>
      <c r="E28" s="16"/>
      <c r="F28" s="16"/>
      <c r="G28" s="354">
        <v>1036</v>
      </c>
      <c r="H28" s="352">
        <v>9.46</v>
      </c>
      <c r="I28" s="352">
        <v>0</v>
      </c>
      <c r="J28" s="441">
        <v>42495</v>
      </c>
      <c r="K28" s="441">
        <v>42505.08</v>
      </c>
      <c r="L28" s="521">
        <f t="shared" si="1"/>
        <v>100.02372043769856</v>
      </c>
    </row>
    <row r="29" spans="1:12" ht="12.75">
      <c r="A29" s="8">
        <v>26</v>
      </c>
      <c r="B29" s="42">
        <v>292027</v>
      </c>
      <c r="C29" s="57" t="s">
        <v>585</v>
      </c>
      <c r="D29" s="16"/>
      <c r="E29" s="16"/>
      <c r="F29" s="16"/>
      <c r="G29" s="354">
        <v>0</v>
      </c>
      <c r="H29" s="443">
        <v>5.43</v>
      </c>
      <c r="I29" s="354">
        <v>0</v>
      </c>
      <c r="J29" s="441">
        <v>2</v>
      </c>
      <c r="K29" s="441">
        <v>1.66</v>
      </c>
      <c r="L29" s="521">
        <f t="shared" si="1"/>
        <v>83</v>
      </c>
    </row>
    <row r="30" spans="1:12" ht="12.75">
      <c r="A30" s="1"/>
      <c r="B30" s="18"/>
      <c r="C30" s="17"/>
      <c r="D30" s="1"/>
      <c r="E30" s="1"/>
      <c r="F30" s="1"/>
      <c r="G30" s="1"/>
      <c r="H30" s="1"/>
      <c r="I30" s="1"/>
      <c r="J30" s="444"/>
      <c r="K30" s="444"/>
      <c r="L30" s="444"/>
    </row>
    <row r="31" spans="1:12" ht="12.75">
      <c r="A31" s="1"/>
      <c r="B31" s="18"/>
      <c r="C31" s="17"/>
      <c r="D31" s="1"/>
      <c r="E31" s="1"/>
      <c r="F31" s="1"/>
      <c r="G31" s="1"/>
      <c r="H31" s="1"/>
      <c r="I31" s="1"/>
      <c r="J31" s="444"/>
      <c r="K31" s="444"/>
      <c r="L31" s="444"/>
    </row>
    <row r="32" spans="1:12" ht="12.75">
      <c r="A32" s="1"/>
      <c r="B32" s="18"/>
      <c r="C32" s="17"/>
      <c r="D32" s="1"/>
      <c r="E32" s="1"/>
      <c r="F32" s="1"/>
      <c r="G32" s="1"/>
      <c r="H32" s="1"/>
      <c r="I32" s="1"/>
      <c r="J32" s="445"/>
      <c r="K32" s="445"/>
      <c r="L32" s="445"/>
    </row>
    <row r="33" spans="1:12" ht="13.5" thickBot="1">
      <c r="A33" s="1"/>
      <c r="B33" s="18"/>
      <c r="C33" s="17"/>
      <c r="D33" s="1"/>
      <c r="E33" s="1"/>
      <c r="F33" s="1"/>
      <c r="G33" s="1"/>
      <c r="H33" s="1"/>
      <c r="I33" s="1"/>
      <c r="J33" s="445"/>
      <c r="K33" s="445"/>
      <c r="L33" s="438">
        <v>6</v>
      </c>
    </row>
    <row r="34" spans="1:12" ht="35.25" thickTop="1">
      <c r="A34" s="2" t="s">
        <v>460</v>
      </c>
      <c r="B34" s="3" t="s">
        <v>461</v>
      </c>
      <c r="C34" s="4"/>
      <c r="D34" s="5"/>
      <c r="E34" s="5"/>
      <c r="F34" s="5"/>
      <c r="G34" s="214" t="s">
        <v>535</v>
      </c>
      <c r="H34" s="214" t="s">
        <v>536</v>
      </c>
      <c r="I34" s="214" t="s">
        <v>312</v>
      </c>
      <c r="J34" s="214" t="s">
        <v>582</v>
      </c>
      <c r="K34" s="214" t="s">
        <v>759</v>
      </c>
      <c r="L34" s="214" t="s">
        <v>275</v>
      </c>
    </row>
    <row r="35" spans="1:12" ht="12.75">
      <c r="A35" s="48">
        <v>27</v>
      </c>
      <c r="B35" s="7"/>
      <c r="C35" s="1"/>
      <c r="D35" s="1"/>
      <c r="E35" s="1"/>
      <c r="F35" s="1"/>
      <c r="G35" s="229" t="s">
        <v>356</v>
      </c>
      <c r="H35" s="446" t="s">
        <v>356</v>
      </c>
      <c r="I35" s="446" t="s">
        <v>356</v>
      </c>
      <c r="J35" s="229" t="s">
        <v>356</v>
      </c>
      <c r="K35" s="446" t="s">
        <v>356</v>
      </c>
      <c r="L35" s="229"/>
    </row>
    <row r="36" spans="1:12" ht="12.75">
      <c r="A36" s="8">
        <v>28</v>
      </c>
      <c r="B36" s="24" t="s">
        <v>481</v>
      </c>
      <c r="C36" s="10"/>
      <c r="D36" s="10"/>
      <c r="E36" s="10"/>
      <c r="F36" s="10"/>
      <c r="G36" s="356">
        <f>G37+G38+G39+G40+G41+G42+G43+G44+G45+G46+G47+G48+G49+G50</f>
        <v>1139034</v>
      </c>
      <c r="H36" s="356">
        <f>H37+H38+H39+H40+H41+H42+H43+H44+H45+H46+H47+H48+H49+H50</f>
        <v>1242043.3399999999</v>
      </c>
      <c r="I36" s="356">
        <f>I37+I38+I39+I40+I41+I42+I43+I44+I45+I46+I47+I48+I49+I50</f>
        <v>1249275</v>
      </c>
      <c r="J36" s="356">
        <f>J37+J38+J39+J40+J41+J42+J43+J44+J45+J46+J47+J48+J49+J50</f>
        <v>1409845</v>
      </c>
      <c r="K36" s="356">
        <f>K37+K38+K39+K40+K41+K42+K43+K44+K45+K46+K47+K48+K49+K50</f>
        <v>1566683.8100000003</v>
      </c>
      <c r="L36" s="356">
        <f aca="true" t="shared" si="2" ref="L36:L46">K36*100/J36</f>
        <v>111.12454276888596</v>
      </c>
    </row>
    <row r="37" spans="1:12" ht="12.75">
      <c r="A37" s="13">
        <v>29</v>
      </c>
      <c r="B37" s="14">
        <v>311</v>
      </c>
      <c r="C37" s="1" t="s">
        <v>761</v>
      </c>
      <c r="D37" s="1"/>
      <c r="E37" s="1"/>
      <c r="F37" s="1"/>
      <c r="G37" s="353">
        <v>21277</v>
      </c>
      <c r="H37" s="353">
        <v>22037.72</v>
      </c>
      <c r="I37" s="353">
        <v>31534</v>
      </c>
      <c r="J37" s="353">
        <v>23000</v>
      </c>
      <c r="K37" s="353">
        <v>22043.11</v>
      </c>
      <c r="L37" s="521">
        <f t="shared" si="2"/>
        <v>95.83960869565217</v>
      </c>
    </row>
    <row r="38" spans="1:12" ht="12.75">
      <c r="A38" s="8">
        <v>30</v>
      </c>
      <c r="B38" s="25">
        <v>312012</v>
      </c>
      <c r="C38" s="16" t="s">
        <v>482</v>
      </c>
      <c r="D38" s="16"/>
      <c r="E38" s="16"/>
      <c r="F38" s="16"/>
      <c r="G38" s="354">
        <v>921301</v>
      </c>
      <c r="H38" s="354">
        <v>981604</v>
      </c>
      <c r="I38" s="354">
        <v>921803</v>
      </c>
      <c r="J38" s="354">
        <v>946124</v>
      </c>
      <c r="K38" s="354">
        <v>1116228</v>
      </c>
      <c r="L38" s="521">
        <f t="shared" si="2"/>
        <v>117.97903868837489</v>
      </c>
    </row>
    <row r="39" spans="1:12" ht="12.75">
      <c r="A39" s="13">
        <v>31</v>
      </c>
      <c r="B39" s="26" t="s">
        <v>483</v>
      </c>
      <c r="C39" s="1" t="s">
        <v>412</v>
      </c>
      <c r="D39" s="1"/>
      <c r="E39" s="1"/>
      <c r="F39" s="1"/>
      <c r="G39" s="353">
        <v>638</v>
      </c>
      <c r="H39" s="353">
        <v>225.4</v>
      </c>
      <c r="I39" s="353">
        <v>0</v>
      </c>
      <c r="J39" s="353">
        <v>930</v>
      </c>
      <c r="K39" s="353">
        <v>553.28</v>
      </c>
      <c r="L39" s="521">
        <f t="shared" si="2"/>
        <v>59.49247311827957</v>
      </c>
    </row>
    <row r="40" spans="1:12" ht="12.75">
      <c r="A40" s="8">
        <v>32</v>
      </c>
      <c r="B40" s="25">
        <v>312012</v>
      </c>
      <c r="C40" s="16" t="s">
        <v>484</v>
      </c>
      <c r="D40" s="16"/>
      <c r="E40" s="16"/>
      <c r="F40" s="16"/>
      <c r="G40" s="354">
        <v>9740</v>
      </c>
      <c r="H40" s="354">
        <v>9757.5</v>
      </c>
      <c r="I40" s="354">
        <v>9758</v>
      </c>
      <c r="J40" s="354">
        <v>9891</v>
      </c>
      <c r="K40" s="354">
        <v>9890.7</v>
      </c>
      <c r="L40" s="521">
        <f t="shared" si="2"/>
        <v>99.9969669396421</v>
      </c>
    </row>
    <row r="41" spans="1:12" ht="12.75">
      <c r="A41" s="13">
        <v>33</v>
      </c>
      <c r="B41" s="26">
        <v>312012</v>
      </c>
      <c r="C41" s="17" t="s">
        <v>586</v>
      </c>
      <c r="D41" s="1"/>
      <c r="E41" s="1"/>
      <c r="F41" s="1"/>
      <c r="G41" s="353">
        <v>61412</v>
      </c>
      <c r="H41" s="353">
        <v>46859.28</v>
      </c>
      <c r="I41" s="353">
        <v>25000</v>
      </c>
      <c r="J41" s="353">
        <v>60000</v>
      </c>
      <c r="K41" s="353">
        <v>45698.37</v>
      </c>
      <c r="L41" s="521">
        <f t="shared" si="2"/>
        <v>76.16395</v>
      </c>
    </row>
    <row r="42" spans="1:12" ht="12.75">
      <c r="A42" s="8">
        <v>34</v>
      </c>
      <c r="B42" s="27" t="s">
        <v>485</v>
      </c>
      <c r="C42" s="16" t="s">
        <v>587</v>
      </c>
      <c r="D42" s="16"/>
      <c r="E42" s="16"/>
      <c r="F42" s="16"/>
      <c r="G42" s="354">
        <v>54843</v>
      </c>
      <c r="H42" s="354">
        <v>13</v>
      </c>
      <c r="I42" s="354">
        <v>0</v>
      </c>
      <c r="J42" s="354">
        <v>16159</v>
      </c>
      <c r="K42" s="354">
        <v>17407.55</v>
      </c>
      <c r="L42" s="521">
        <f t="shared" si="2"/>
        <v>107.72665387709635</v>
      </c>
    </row>
    <row r="43" spans="1:12" ht="12.75">
      <c r="A43" s="8">
        <v>35</v>
      </c>
      <c r="B43" s="25">
        <v>312012</v>
      </c>
      <c r="C43" s="57" t="s">
        <v>588</v>
      </c>
      <c r="D43" s="16"/>
      <c r="E43" s="16"/>
      <c r="F43" s="16"/>
      <c r="G43" s="354">
        <v>9881</v>
      </c>
      <c r="H43" s="354">
        <v>8602.2</v>
      </c>
      <c r="I43" s="354">
        <v>0</v>
      </c>
      <c r="J43" s="354">
        <v>9520</v>
      </c>
      <c r="K43" s="354">
        <v>9488.4</v>
      </c>
      <c r="L43" s="521">
        <f t="shared" si="2"/>
        <v>99.66806722689076</v>
      </c>
    </row>
    <row r="44" spans="1:12" ht="12.75">
      <c r="A44" s="13">
        <v>36</v>
      </c>
      <c r="B44" s="26"/>
      <c r="C44" s="17" t="s">
        <v>589</v>
      </c>
      <c r="D44" s="1"/>
      <c r="E44" s="1"/>
      <c r="F44" s="1"/>
      <c r="G44" s="353">
        <v>0</v>
      </c>
      <c r="H44" s="353">
        <v>0</v>
      </c>
      <c r="I44" s="353">
        <v>0</v>
      </c>
      <c r="J44" s="353">
        <v>39820</v>
      </c>
      <c r="K44" s="353">
        <v>39820</v>
      </c>
      <c r="L44" s="521">
        <f t="shared" si="2"/>
        <v>100</v>
      </c>
    </row>
    <row r="45" spans="1:12" ht="12.75">
      <c r="A45" s="8">
        <v>37</v>
      </c>
      <c r="B45" s="25" t="s">
        <v>590</v>
      </c>
      <c r="C45" s="57" t="s">
        <v>591</v>
      </c>
      <c r="D45" s="16"/>
      <c r="E45" s="16"/>
      <c r="F45" s="16"/>
      <c r="G45" s="354">
        <v>0</v>
      </c>
      <c r="H45" s="354">
        <v>124080</v>
      </c>
      <c r="I45" s="354">
        <v>229680</v>
      </c>
      <c r="J45" s="441">
        <v>253800</v>
      </c>
      <c r="K45" s="441">
        <v>253800</v>
      </c>
      <c r="L45" s="521">
        <f t="shared" si="2"/>
        <v>100</v>
      </c>
    </row>
    <row r="46" spans="1:12" ht="12.75">
      <c r="A46" s="8">
        <v>38</v>
      </c>
      <c r="B46" s="11">
        <v>312002</v>
      </c>
      <c r="C46" s="16" t="s">
        <v>413</v>
      </c>
      <c r="D46" s="16"/>
      <c r="E46" s="16"/>
      <c r="F46" s="16"/>
      <c r="G46" s="354">
        <v>31400</v>
      </c>
      <c r="H46" s="354">
        <v>34500</v>
      </c>
      <c r="I46" s="354">
        <v>31500</v>
      </c>
      <c r="J46" s="441">
        <v>39000</v>
      </c>
      <c r="K46" s="441">
        <v>41000</v>
      </c>
      <c r="L46" s="521">
        <f t="shared" si="2"/>
        <v>105.12820512820512</v>
      </c>
    </row>
    <row r="47" spans="1:12" ht="12.75">
      <c r="A47" s="13">
        <v>39</v>
      </c>
      <c r="B47" s="18"/>
      <c r="C47" s="17" t="s">
        <v>592</v>
      </c>
      <c r="D47" s="1"/>
      <c r="E47" s="1"/>
      <c r="F47" s="1"/>
      <c r="G47" s="353">
        <v>0</v>
      </c>
      <c r="H47" s="353">
        <v>5000</v>
      </c>
      <c r="I47" s="353">
        <v>0</v>
      </c>
      <c r="J47" s="441">
        <v>0</v>
      </c>
      <c r="K47" s="441">
        <v>0</v>
      </c>
      <c r="L47" s="530" t="s">
        <v>257</v>
      </c>
    </row>
    <row r="48" spans="1:12" ht="12.75">
      <c r="A48" s="8">
        <v>40</v>
      </c>
      <c r="B48" s="11"/>
      <c r="C48" s="57" t="s">
        <v>762</v>
      </c>
      <c r="D48" s="16"/>
      <c r="E48" s="16"/>
      <c r="F48" s="16"/>
      <c r="G48" s="354">
        <v>0</v>
      </c>
      <c r="H48" s="354">
        <v>9364.24</v>
      </c>
      <c r="I48" s="354">
        <v>0</v>
      </c>
      <c r="J48" s="441">
        <v>11200</v>
      </c>
      <c r="K48" s="441">
        <v>10337.78</v>
      </c>
      <c r="L48" s="521">
        <f>K48*100/J48</f>
        <v>92.30160714285715</v>
      </c>
    </row>
    <row r="49" spans="1:12" ht="12.75">
      <c r="A49" s="8">
        <v>41</v>
      </c>
      <c r="B49" s="11"/>
      <c r="C49" s="57" t="s">
        <v>593</v>
      </c>
      <c r="D49" s="16"/>
      <c r="E49" s="16"/>
      <c r="F49" s="16"/>
      <c r="G49" s="354">
        <v>28542</v>
      </c>
      <c r="H49" s="354">
        <v>0</v>
      </c>
      <c r="I49" s="354">
        <v>0</v>
      </c>
      <c r="J49" s="441">
        <v>0</v>
      </c>
      <c r="K49" s="441">
        <v>0</v>
      </c>
      <c r="L49" s="530" t="s">
        <v>257</v>
      </c>
    </row>
    <row r="50" spans="1:12" ht="12.75">
      <c r="A50" s="164">
        <v>42</v>
      </c>
      <c r="B50" s="447">
        <v>312007</v>
      </c>
      <c r="C50" s="78" t="s">
        <v>594</v>
      </c>
      <c r="D50" s="43"/>
      <c r="E50" s="43"/>
      <c r="F50" s="43"/>
      <c r="G50" s="448">
        <v>0</v>
      </c>
      <c r="H50" s="448">
        <v>0</v>
      </c>
      <c r="I50" s="448">
        <v>0</v>
      </c>
      <c r="J50" s="449">
        <v>401</v>
      </c>
      <c r="K50" s="449">
        <v>416.62</v>
      </c>
      <c r="L50" s="521">
        <f>K50*100/J50</f>
        <v>103.89526184538653</v>
      </c>
    </row>
    <row r="51" spans="1:12" ht="18.75" thickBot="1">
      <c r="A51" s="85">
        <v>43</v>
      </c>
      <c r="B51" s="450" t="s">
        <v>486</v>
      </c>
      <c r="C51" s="451"/>
      <c r="D51" s="451"/>
      <c r="E51" s="350"/>
      <c r="F51" s="350"/>
      <c r="G51" s="351">
        <f>G5+G10+G16+G19+G24+G26+G36</f>
        <v>4220295</v>
      </c>
      <c r="H51" s="351">
        <f>H5+H10+H16+H19+H24+H26+H36</f>
        <v>4384317.35</v>
      </c>
      <c r="I51" s="351">
        <f>I5+I10+I16+I19+I24+I26+I36</f>
        <v>4414308</v>
      </c>
      <c r="J51" s="351">
        <f>J5+J10+J16+J19+J24+J26+J36</f>
        <v>4777770</v>
      </c>
      <c r="K51" s="351">
        <f>K5+K10+K16+K19+K24+K26+K36</f>
        <v>4876033.83</v>
      </c>
      <c r="L51" s="351">
        <f>K51*100/J51</f>
        <v>102.05668816205049</v>
      </c>
    </row>
    <row r="52" spans="1:12" ht="14.25" thickBot="1" thickTop="1">
      <c r="A52" s="89"/>
      <c r="J52" s="438"/>
      <c r="K52" s="438"/>
      <c r="L52" s="438"/>
    </row>
    <row r="53" spans="1:12" ht="35.25" thickTop="1">
      <c r="A53" s="226" t="s">
        <v>460</v>
      </c>
      <c r="B53" s="31" t="s">
        <v>487</v>
      </c>
      <c r="C53" s="32"/>
      <c r="D53" s="32"/>
      <c r="E53" s="33"/>
      <c r="F53" s="33"/>
      <c r="G53" s="214" t="s">
        <v>535</v>
      </c>
      <c r="H53" s="214" t="s">
        <v>536</v>
      </c>
      <c r="I53" s="214" t="s">
        <v>312</v>
      </c>
      <c r="J53" s="214" t="s">
        <v>582</v>
      </c>
      <c r="K53" s="214" t="s">
        <v>759</v>
      </c>
      <c r="L53" s="214" t="s">
        <v>275</v>
      </c>
    </row>
    <row r="54" spans="1:12" ht="12.75">
      <c r="A54" s="8">
        <v>44</v>
      </c>
      <c r="B54" s="168"/>
      <c r="C54" s="163"/>
      <c r="D54" s="163"/>
      <c r="E54" s="163"/>
      <c r="F54" s="163"/>
      <c r="G54" s="452" t="s">
        <v>356</v>
      </c>
      <c r="H54" s="452" t="s">
        <v>356</v>
      </c>
      <c r="I54" s="452" t="s">
        <v>356</v>
      </c>
      <c r="J54" s="229" t="s">
        <v>356</v>
      </c>
      <c r="K54" s="446" t="s">
        <v>356</v>
      </c>
      <c r="L54" s="229"/>
    </row>
    <row r="55" spans="1:12" ht="12.75">
      <c r="A55" s="8">
        <v>45</v>
      </c>
      <c r="B55" s="9" t="s">
        <v>487</v>
      </c>
      <c r="C55" s="10"/>
      <c r="D55" s="10"/>
      <c r="E55" s="10"/>
      <c r="F55" s="10"/>
      <c r="G55" s="356">
        <f>G56+G57</f>
        <v>129360</v>
      </c>
      <c r="H55" s="356">
        <f>H56+H57</f>
        <v>78943.95</v>
      </c>
      <c r="I55" s="356">
        <f>I56+I57</f>
        <v>0</v>
      </c>
      <c r="J55" s="356">
        <f>J56+J57</f>
        <v>16378</v>
      </c>
      <c r="K55" s="356">
        <f>K56+K57</f>
        <v>17563.52</v>
      </c>
      <c r="L55" s="356">
        <f aca="true" t="shared" si="3" ref="L55:L64">K55*100/J55</f>
        <v>107.23849065820002</v>
      </c>
    </row>
    <row r="56" spans="1:12" ht="12.75">
      <c r="A56" s="13">
        <v>46</v>
      </c>
      <c r="B56" s="14">
        <v>231</v>
      </c>
      <c r="C56" s="1" t="s">
        <v>335</v>
      </c>
      <c r="D56" s="1"/>
      <c r="E56" s="1"/>
      <c r="F56" s="1"/>
      <c r="G56" s="353">
        <v>1435</v>
      </c>
      <c r="H56" s="353">
        <v>51672.08</v>
      </c>
      <c r="I56" s="353">
        <v>0</v>
      </c>
      <c r="J56" s="441">
        <v>544</v>
      </c>
      <c r="K56" s="441">
        <v>780.27</v>
      </c>
      <c r="L56" s="521">
        <f t="shared" si="3"/>
        <v>143.43198529411765</v>
      </c>
    </row>
    <row r="57" spans="1:12" ht="12.75">
      <c r="A57" s="8">
        <v>47</v>
      </c>
      <c r="B57" s="11">
        <v>233001</v>
      </c>
      <c r="C57" s="16" t="s">
        <v>16</v>
      </c>
      <c r="D57" s="16"/>
      <c r="E57" s="16"/>
      <c r="F57" s="16"/>
      <c r="G57" s="354">
        <v>127925</v>
      </c>
      <c r="H57" s="354">
        <v>27271.87</v>
      </c>
      <c r="I57" s="354">
        <v>0</v>
      </c>
      <c r="J57" s="441">
        <v>15834</v>
      </c>
      <c r="K57" s="441">
        <v>16783.25</v>
      </c>
      <c r="L57" s="521">
        <f t="shared" si="3"/>
        <v>105.99501073639004</v>
      </c>
    </row>
    <row r="58" spans="1:12" ht="12.75">
      <c r="A58" s="8">
        <v>48</v>
      </c>
      <c r="B58" s="34" t="s">
        <v>489</v>
      </c>
      <c r="C58" s="35"/>
      <c r="D58" s="35"/>
      <c r="E58" s="35"/>
      <c r="F58" s="35"/>
      <c r="G58" s="357">
        <f>G59+G60+G61+G62+G63</f>
        <v>1373975</v>
      </c>
      <c r="H58" s="357">
        <f>H59+H60+H61+H62+H63</f>
        <v>1026336.77</v>
      </c>
      <c r="I58" s="357">
        <f>I59+I60+I61+I62+I63</f>
        <v>0</v>
      </c>
      <c r="J58" s="357">
        <f>J59+J60+J61+J62+J63</f>
        <v>784953</v>
      </c>
      <c r="K58" s="357">
        <f>K59+K60+K61+K62+K63</f>
        <v>784952.11</v>
      </c>
      <c r="L58" s="356">
        <f t="shared" si="3"/>
        <v>99.99988661741531</v>
      </c>
    </row>
    <row r="59" spans="1:12" ht="12.75">
      <c r="A59" s="8">
        <v>49</v>
      </c>
      <c r="B59" s="36" t="s">
        <v>490</v>
      </c>
      <c r="C59" s="16" t="s">
        <v>595</v>
      </c>
      <c r="D59" s="16"/>
      <c r="E59" s="16"/>
      <c r="F59" s="16"/>
      <c r="G59" s="354">
        <v>1226342</v>
      </c>
      <c r="H59" s="354">
        <v>918301.33</v>
      </c>
      <c r="I59" s="354">
        <v>0</v>
      </c>
      <c r="J59" s="441">
        <v>642934</v>
      </c>
      <c r="K59" s="441">
        <v>642934.18</v>
      </c>
      <c r="L59" s="521">
        <f t="shared" si="3"/>
        <v>100.00002799665286</v>
      </c>
    </row>
    <row r="60" spans="1:12" ht="12.75">
      <c r="A60" s="37">
        <v>50</v>
      </c>
      <c r="B60" s="38">
        <v>322001</v>
      </c>
      <c r="C60" s="39" t="s">
        <v>596</v>
      </c>
      <c r="D60" s="39"/>
      <c r="E60" s="39"/>
      <c r="F60" s="39"/>
      <c r="G60" s="453">
        <v>147633</v>
      </c>
      <c r="H60" s="453">
        <v>108035.44</v>
      </c>
      <c r="I60" s="453">
        <v>0</v>
      </c>
      <c r="J60" s="441">
        <v>75640</v>
      </c>
      <c r="K60" s="441">
        <v>75639.31</v>
      </c>
      <c r="L60" s="521">
        <f t="shared" si="3"/>
        <v>99.99908778424114</v>
      </c>
    </row>
    <row r="61" spans="1:12" ht="12.75">
      <c r="A61" s="13">
        <v>51</v>
      </c>
      <c r="B61" s="18"/>
      <c r="C61" s="17" t="s">
        <v>597</v>
      </c>
      <c r="D61" s="1"/>
      <c r="E61" s="1"/>
      <c r="F61" s="1"/>
      <c r="G61" s="353">
        <v>0</v>
      </c>
      <c r="H61" s="353">
        <v>0</v>
      </c>
      <c r="I61" s="353">
        <v>0</v>
      </c>
      <c r="J61" s="454">
        <v>35387</v>
      </c>
      <c r="K61" s="454">
        <v>35386.62</v>
      </c>
      <c r="L61" s="521">
        <f t="shared" si="3"/>
        <v>99.99892615932406</v>
      </c>
    </row>
    <row r="62" spans="1:12" ht="12.75">
      <c r="A62" s="8">
        <v>52</v>
      </c>
      <c r="B62" s="11"/>
      <c r="C62" s="16" t="s">
        <v>598</v>
      </c>
      <c r="D62" s="16"/>
      <c r="E62" s="16"/>
      <c r="F62" s="16"/>
      <c r="G62" s="354">
        <v>0</v>
      </c>
      <c r="H62" s="354">
        <v>0</v>
      </c>
      <c r="I62" s="354">
        <v>0</v>
      </c>
      <c r="J62" s="441">
        <v>21992</v>
      </c>
      <c r="K62" s="441">
        <v>21992</v>
      </c>
      <c r="L62" s="521">
        <f t="shared" si="3"/>
        <v>100</v>
      </c>
    </row>
    <row r="63" spans="1:12" ht="12.75">
      <c r="A63" s="8">
        <v>53</v>
      </c>
      <c r="B63" s="11"/>
      <c r="C63" s="57" t="s">
        <v>599</v>
      </c>
      <c r="D63" s="16"/>
      <c r="E63" s="16"/>
      <c r="F63" s="16"/>
      <c r="G63" s="354">
        <v>0</v>
      </c>
      <c r="H63" s="354">
        <v>0</v>
      </c>
      <c r="I63" s="354">
        <v>0</v>
      </c>
      <c r="J63" s="441">
        <v>9000</v>
      </c>
      <c r="K63" s="441">
        <v>9000</v>
      </c>
      <c r="L63" s="521">
        <f t="shared" si="3"/>
        <v>100</v>
      </c>
    </row>
    <row r="64" spans="1:12" ht="18.75" thickBot="1">
      <c r="A64" s="28">
        <v>54</v>
      </c>
      <c r="B64" s="40" t="s">
        <v>491</v>
      </c>
      <c r="C64" s="29"/>
      <c r="D64" s="29"/>
      <c r="E64" s="30"/>
      <c r="F64" s="30"/>
      <c r="G64" s="347">
        <f>G55+G58</f>
        <v>1503335</v>
      </c>
      <c r="H64" s="347">
        <f>H55+H58</f>
        <v>1105280.72</v>
      </c>
      <c r="I64" s="347">
        <f>I55+I58</f>
        <v>0</v>
      </c>
      <c r="J64" s="347">
        <f>J55+J58</f>
        <v>801331</v>
      </c>
      <c r="K64" s="347">
        <f>K55+K58</f>
        <v>802515.63</v>
      </c>
      <c r="L64" s="351">
        <f t="shared" si="3"/>
        <v>100.14783279319033</v>
      </c>
    </row>
    <row r="65" spans="10:12" ht="13.5" thickTop="1">
      <c r="J65" s="438"/>
      <c r="K65" s="438"/>
      <c r="L65" s="438">
        <v>7</v>
      </c>
    </row>
    <row r="66" spans="10:12" ht="13.5" thickBot="1">
      <c r="J66" s="438"/>
      <c r="K66" s="438"/>
      <c r="L66" s="438"/>
    </row>
    <row r="67" spans="1:12" ht="35.25" thickTop="1">
      <c r="A67" s="226" t="s">
        <v>460</v>
      </c>
      <c r="B67" s="31" t="s">
        <v>405</v>
      </c>
      <c r="C67" s="32"/>
      <c r="D67" s="32"/>
      <c r="E67" s="32"/>
      <c r="F67" s="33"/>
      <c r="G67" s="214" t="s">
        <v>535</v>
      </c>
      <c r="H67" s="214" t="s">
        <v>536</v>
      </c>
      <c r="I67" s="214" t="s">
        <v>312</v>
      </c>
      <c r="J67" s="214" t="s">
        <v>582</v>
      </c>
      <c r="K67" s="214" t="s">
        <v>759</v>
      </c>
      <c r="L67" s="214" t="s">
        <v>275</v>
      </c>
    </row>
    <row r="68" spans="1:12" ht="12.75">
      <c r="A68" s="8">
        <v>55</v>
      </c>
      <c r="B68" s="168"/>
      <c r="C68" s="163"/>
      <c r="D68" s="163"/>
      <c r="E68" s="163"/>
      <c r="F68" s="163"/>
      <c r="G68" s="452" t="s">
        <v>356</v>
      </c>
      <c r="H68" s="452" t="s">
        <v>356</v>
      </c>
      <c r="I68" s="452" t="s">
        <v>356</v>
      </c>
      <c r="J68" s="229" t="s">
        <v>356</v>
      </c>
      <c r="K68" s="446" t="s">
        <v>356</v>
      </c>
      <c r="L68" s="229"/>
    </row>
    <row r="69" spans="1:12" ht="12.75">
      <c r="A69" s="8">
        <v>56</v>
      </c>
      <c r="B69" s="9" t="s">
        <v>492</v>
      </c>
      <c r="C69" s="10"/>
      <c r="D69" s="10"/>
      <c r="E69" s="10"/>
      <c r="F69" s="10"/>
      <c r="G69" s="356">
        <f>G70+G71+G72</f>
        <v>0</v>
      </c>
      <c r="H69" s="356">
        <f>H70+H71+H72</f>
        <v>29255</v>
      </c>
      <c r="I69" s="356">
        <f>I70+I71+I72</f>
        <v>0</v>
      </c>
      <c r="J69" s="356">
        <f>J70+J71+J72</f>
        <v>32288</v>
      </c>
      <c r="K69" s="356">
        <f>K70+K71+K72</f>
        <v>0</v>
      </c>
      <c r="L69" s="356">
        <f>K69*100/J69</f>
        <v>0</v>
      </c>
    </row>
    <row r="70" spans="1:12" ht="12.75">
      <c r="A70" s="8">
        <v>57</v>
      </c>
      <c r="B70" s="41">
        <v>453</v>
      </c>
      <c r="C70" s="22" t="s">
        <v>414</v>
      </c>
      <c r="D70" s="16"/>
      <c r="E70" s="16"/>
      <c r="F70" s="16"/>
      <c r="G70" s="354">
        <v>0</v>
      </c>
      <c r="H70" s="354">
        <v>29255</v>
      </c>
      <c r="I70" s="354">
        <v>0</v>
      </c>
      <c r="J70" s="441">
        <v>32288</v>
      </c>
      <c r="K70" s="441">
        <v>0</v>
      </c>
      <c r="L70" s="521">
        <f>K70*100/J70</f>
        <v>0</v>
      </c>
    </row>
    <row r="71" spans="1:12" ht="12.75">
      <c r="A71" s="13">
        <v>58</v>
      </c>
      <c r="B71" s="18">
        <v>454001</v>
      </c>
      <c r="C71" s="7" t="s">
        <v>493</v>
      </c>
      <c r="D71" s="1"/>
      <c r="E71" s="1"/>
      <c r="F71" s="1"/>
      <c r="G71" s="353">
        <v>0</v>
      </c>
      <c r="H71" s="353">
        <v>0</v>
      </c>
      <c r="I71" s="353">
        <v>0</v>
      </c>
      <c r="J71" s="441">
        <v>0</v>
      </c>
      <c r="K71" s="441">
        <v>0</v>
      </c>
      <c r="L71" s="521">
        <v>0</v>
      </c>
    </row>
    <row r="72" spans="1:12" ht="12.75">
      <c r="A72" s="8">
        <v>59</v>
      </c>
      <c r="B72" s="11">
        <v>454002</v>
      </c>
      <c r="C72" s="22" t="s">
        <v>494</v>
      </c>
      <c r="D72" s="16"/>
      <c r="E72" s="16"/>
      <c r="F72" s="16"/>
      <c r="G72" s="354">
        <v>0</v>
      </c>
      <c r="H72" s="354">
        <v>0</v>
      </c>
      <c r="I72" s="354">
        <v>0</v>
      </c>
      <c r="J72" s="441">
        <v>0</v>
      </c>
      <c r="K72" s="441">
        <v>0</v>
      </c>
      <c r="L72" s="521">
        <v>0</v>
      </c>
    </row>
    <row r="73" spans="1:12" ht="12.75">
      <c r="A73" s="8">
        <v>60</v>
      </c>
      <c r="B73" s="34" t="s">
        <v>600</v>
      </c>
      <c r="C73" s="35"/>
      <c r="D73" s="35"/>
      <c r="E73" s="35"/>
      <c r="F73" s="35"/>
      <c r="G73" s="356">
        <f>G74+G75+G76</f>
        <v>783963</v>
      </c>
      <c r="H73" s="356">
        <f>H74+H75+H76</f>
        <v>930791.36</v>
      </c>
      <c r="I73" s="356">
        <f>I74+I75+I76</f>
        <v>19750</v>
      </c>
      <c r="J73" s="356">
        <f>J74+J75+J76</f>
        <v>19750</v>
      </c>
      <c r="K73" s="356">
        <f>K74+K75+K76</f>
        <v>287753.64</v>
      </c>
      <c r="L73" s="356">
        <f>K73*100/J73</f>
        <v>1456.9804556962026</v>
      </c>
    </row>
    <row r="74" spans="1:12" ht="12.75">
      <c r="A74" s="8">
        <v>61</v>
      </c>
      <c r="B74" s="42">
        <v>513002</v>
      </c>
      <c r="C74" s="16" t="s">
        <v>601</v>
      </c>
      <c r="D74" s="16"/>
      <c r="E74" s="16"/>
      <c r="F74" s="16"/>
      <c r="G74" s="354">
        <v>783963</v>
      </c>
      <c r="H74" s="354">
        <v>930791.36</v>
      </c>
      <c r="I74" s="354">
        <v>0</v>
      </c>
      <c r="J74" s="441">
        <v>0</v>
      </c>
      <c r="K74" s="441">
        <v>0</v>
      </c>
      <c r="L74" s="521">
        <v>0</v>
      </c>
    </row>
    <row r="75" spans="1:12" ht="12.75">
      <c r="A75" s="37">
        <v>62</v>
      </c>
      <c r="B75" s="38">
        <v>514002</v>
      </c>
      <c r="C75" s="39" t="s">
        <v>262</v>
      </c>
      <c r="D75" s="39"/>
      <c r="E75" s="39"/>
      <c r="F75" s="39"/>
      <c r="G75" s="453">
        <v>0</v>
      </c>
      <c r="H75" s="453">
        <v>0</v>
      </c>
      <c r="I75" s="453">
        <v>19750</v>
      </c>
      <c r="J75" s="441">
        <v>19750</v>
      </c>
      <c r="K75" s="441">
        <v>287753.64</v>
      </c>
      <c r="L75" s="521">
        <f>K75*100/J75</f>
        <v>1456.9804556962026</v>
      </c>
    </row>
    <row r="76" spans="1:12" ht="12.75">
      <c r="A76" s="37">
        <v>63</v>
      </c>
      <c r="B76" s="38">
        <v>513001</v>
      </c>
      <c r="C76" s="39" t="s">
        <v>263</v>
      </c>
      <c r="D76" s="39"/>
      <c r="E76" s="39"/>
      <c r="F76" s="39"/>
      <c r="G76" s="453">
        <v>0</v>
      </c>
      <c r="H76" s="453">
        <v>0</v>
      </c>
      <c r="I76" s="453">
        <v>0</v>
      </c>
      <c r="J76" s="441">
        <v>0</v>
      </c>
      <c r="K76" s="441">
        <v>0</v>
      </c>
      <c r="L76" s="521">
        <v>0</v>
      </c>
    </row>
    <row r="77" spans="1:12" ht="15.75">
      <c r="A77" s="8">
        <v>64</v>
      </c>
      <c r="B77" s="455" t="s">
        <v>415</v>
      </c>
      <c r="C77" s="456"/>
      <c r="D77" s="456"/>
      <c r="E77" s="456"/>
      <c r="F77" s="456"/>
      <c r="G77" s="457">
        <f>G69+G73</f>
        <v>783963</v>
      </c>
      <c r="H77" s="457">
        <f>H69+H73</f>
        <v>960046.36</v>
      </c>
      <c r="I77" s="457">
        <f>I69+I73</f>
        <v>19750</v>
      </c>
      <c r="J77" s="457">
        <f>J69+J73</f>
        <v>52038</v>
      </c>
      <c r="K77" s="457">
        <f>K69+K73</f>
        <v>287753.64</v>
      </c>
      <c r="L77" s="457">
        <f>K77*100/J77</f>
        <v>552.9682924017064</v>
      </c>
    </row>
    <row r="78" spans="1:12" ht="12.75">
      <c r="A78" s="8">
        <v>65</v>
      </c>
      <c r="B78" s="43"/>
      <c r="C78" s="43"/>
      <c r="D78" s="43"/>
      <c r="E78" s="43"/>
      <c r="F78" s="43"/>
      <c r="G78" s="458" t="s">
        <v>356</v>
      </c>
      <c r="H78" s="458" t="s">
        <v>356</v>
      </c>
      <c r="I78" s="458"/>
      <c r="J78" s="459" t="s">
        <v>356</v>
      </c>
      <c r="K78" s="459" t="s">
        <v>356</v>
      </c>
      <c r="L78" s="459"/>
    </row>
    <row r="79" spans="1:12" ht="15.75">
      <c r="A79" s="8">
        <v>66</v>
      </c>
      <c r="B79" s="44" t="s">
        <v>461</v>
      </c>
      <c r="C79" s="44"/>
      <c r="D79" s="44"/>
      <c r="E79" s="44"/>
      <c r="F79" s="44"/>
      <c r="G79" s="348">
        <f>G51</f>
        <v>4220295</v>
      </c>
      <c r="H79" s="348">
        <f>H51</f>
        <v>4384317.35</v>
      </c>
      <c r="I79" s="348">
        <f>I51</f>
        <v>4414308</v>
      </c>
      <c r="J79" s="348">
        <f>J51</f>
        <v>4777770</v>
      </c>
      <c r="K79" s="348">
        <f>K51</f>
        <v>4876033.83</v>
      </c>
      <c r="L79" s="460">
        <f>K79*100/J79</f>
        <v>102.05668816205049</v>
      </c>
    </row>
    <row r="80" spans="1:12" ht="15.75">
      <c r="A80" s="13">
        <v>67</v>
      </c>
      <c r="B80" s="45" t="s">
        <v>487</v>
      </c>
      <c r="C80" s="45"/>
      <c r="D80" s="45"/>
      <c r="E80" s="45"/>
      <c r="F80" s="45"/>
      <c r="G80" s="349">
        <f>G64</f>
        <v>1503335</v>
      </c>
      <c r="H80" s="349">
        <f>H64</f>
        <v>1105280.72</v>
      </c>
      <c r="I80" s="349">
        <f>I64</f>
        <v>0</v>
      </c>
      <c r="J80" s="349">
        <f>J64</f>
        <v>801331</v>
      </c>
      <c r="K80" s="349">
        <f>K64</f>
        <v>802515.63</v>
      </c>
      <c r="L80" s="460">
        <f>K80*100/J80</f>
        <v>100.14783279319033</v>
      </c>
    </row>
    <row r="81" spans="1:12" ht="15.75">
      <c r="A81" s="8">
        <v>68</v>
      </c>
      <c r="B81" s="44" t="s">
        <v>405</v>
      </c>
      <c r="C81" s="44"/>
      <c r="D81" s="44"/>
      <c r="E81" s="44"/>
      <c r="F81" s="44"/>
      <c r="G81" s="348">
        <f>G77</f>
        <v>783963</v>
      </c>
      <c r="H81" s="348">
        <f>H77</f>
        <v>960046.36</v>
      </c>
      <c r="I81" s="348">
        <f>I77</f>
        <v>19750</v>
      </c>
      <c r="J81" s="348">
        <f>J77</f>
        <v>52038</v>
      </c>
      <c r="K81" s="348">
        <f>K77</f>
        <v>287753.64</v>
      </c>
      <c r="L81" s="460">
        <f>K81*100/J81</f>
        <v>552.9682924017064</v>
      </c>
    </row>
    <row r="82" spans="1:12" ht="15">
      <c r="A82" s="8">
        <v>69</v>
      </c>
      <c r="B82" s="46" t="s">
        <v>495</v>
      </c>
      <c r="C82" s="46"/>
      <c r="D82" s="46"/>
      <c r="E82" s="46"/>
      <c r="F82" s="46"/>
      <c r="G82" s="348">
        <v>78968</v>
      </c>
      <c r="H82" s="348">
        <v>76755.69</v>
      </c>
      <c r="I82" s="348">
        <v>50000</v>
      </c>
      <c r="J82" s="460">
        <v>77000</v>
      </c>
      <c r="K82" s="460">
        <v>75676.63</v>
      </c>
      <c r="L82" s="460">
        <f>K82*100/J82</f>
        <v>98.28133766233766</v>
      </c>
    </row>
    <row r="83" spans="1:12" ht="18.75" thickBot="1">
      <c r="A83" s="47">
        <v>70</v>
      </c>
      <c r="B83" s="461" t="s">
        <v>496</v>
      </c>
      <c r="C83" s="462"/>
      <c r="D83" s="462"/>
      <c r="E83" s="462"/>
      <c r="F83" s="462"/>
      <c r="G83" s="463">
        <f>G79+G80+G81+G82</f>
        <v>6586561</v>
      </c>
      <c r="H83" s="463">
        <f>H79+H80+H81+H82</f>
        <v>6526400.12</v>
      </c>
      <c r="I83" s="463">
        <f>I79+I80+I81+I82</f>
        <v>4484058</v>
      </c>
      <c r="J83" s="463">
        <f>J79+J80+J81+J82</f>
        <v>5708139</v>
      </c>
      <c r="K83" s="463">
        <f>K79+K80+K81+K82</f>
        <v>6041979.7299999995</v>
      </c>
      <c r="L83" s="463">
        <f>K83*100/J83</f>
        <v>105.84850386439433</v>
      </c>
    </row>
    <row r="84" spans="10:12" ht="13.5" thickTop="1">
      <c r="J84" s="438"/>
      <c r="K84" s="438"/>
      <c r="L84" s="438"/>
    </row>
    <row r="85" spans="10:12" ht="12.75">
      <c r="J85" s="438"/>
      <c r="K85" s="438"/>
      <c r="L85" s="438"/>
    </row>
    <row r="98" ht="12.75">
      <c r="L98">
        <v>8</v>
      </c>
    </row>
  </sheetData>
  <mergeCells count="1">
    <mergeCell ref="A1:L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9"/>
  <sheetViews>
    <sheetView workbookViewId="0" topLeftCell="A361">
      <selection activeCell="L344" sqref="L344"/>
    </sheetView>
  </sheetViews>
  <sheetFormatPr defaultColWidth="9.00390625" defaultRowHeight="12.75"/>
  <cols>
    <col min="1" max="1" width="5.625" style="0" customWidth="1"/>
    <col min="6" max="6" width="11.875" style="0" customWidth="1"/>
    <col min="7" max="7" width="11.625" style="0" customWidth="1"/>
    <col min="8" max="10" width="11.75390625" style="0" customWidth="1"/>
    <col min="11" max="11" width="12.125" style="0" customWidth="1"/>
    <col min="12" max="12" width="11.25390625" style="0" customWidth="1"/>
  </cols>
  <sheetData>
    <row r="1" spans="1:12" ht="17.25" thickBot="1" thickTop="1">
      <c r="A1" s="464" t="s">
        <v>602</v>
      </c>
      <c r="B1" s="465"/>
      <c r="C1" s="465"/>
      <c r="D1" s="465"/>
      <c r="E1" s="465"/>
      <c r="F1" s="465"/>
      <c r="G1" s="465"/>
      <c r="H1" s="465"/>
      <c r="I1" s="465"/>
      <c r="J1" s="437"/>
      <c r="K1" s="437"/>
      <c r="L1" s="211"/>
    </row>
    <row r="2" spans="7:12" ht="14.25" thickBot="1" thickTop="1">
      <c r="G2" s="212"/>
      <c r="H2" s="212"/>
      <c r="I2" s="212"/>
      <c r="J2" s="212"/>
      <c r="K2" s="212"/>
      <c r="L2" s="212"/>
    </row>
    <row r="3" spans="1:12" ht="35.25" thickTop="1">
      <c r="A3" s="2" t="s">
        <v>460</v>
      </c>
      <c r="B3" s="3" t="s">
        <v>497</v>
      </c>
      <c r="C3" s="5"/>
      <c r="D3" s="5"/>
      <c r="E3" s="5"/>
      <c r="F3" s="213"/>
      <c r="G3" s="214" t="s">
        <v>535</v>
      </c>
      <c r="H3" s="214" t="s">
        <v>536</v>
      </c>
      <c r="I3" s="214" t="s">
        <v>312</v>
      </c>
      <c r="J3" s="214" t="s">
        <v>582</v>
      </c>
      <c r="K3" s="214" t="s">
        <v>759</v>
      </c>
      <c r="L3" s="214" t="s">
        <v>275</v>
      </c>
    </row>
    <row r="4" spans="1:12" ht="12.75">
      <c r="A4" s="466">
        <v>1</v>
      </c>
      <c r="B4" s="372"/>
      <c r="C4" s="467"/>
      <c r="D4" s="467"/>
      <c r="E4" s="467"/>
      <c r="F4" s="373"/>
      <c r="G4" s="229" t="s">
        <v>356</v>
      </c>
      <c r="H4" s="229" t="s">
        <v>356</v>
      </c>
      <c r="I4" s="229" t="s">
        <v>356</v>
      </c>
      <c r="J4" s="229" t="s">
        <v>356</v>
      </c>
      <c r="K4" s="229" t="s">
        <v>356</v>
      </c>
      <c r="L4" s="229"/>
    </row>
    <row r="5" spans="1:12" ht="15.75">
      <c r="A5" s="468">
        <v>2</v>
      </c>
      <c r="B5" s="49" t="s">
        <v>22</v>
      </c>
      <c r="C5" s="10"/>
      <c r="D5" s="10"/>
      <c r="E5" s="10"/>
      <c r="F5" s="10"/>
      <c r="G5" s="469">
        <f>G6+G7+G8+G9+G57</f>
        <v>739534</v>
      </c>
      <c r="H5" s="469">
        <f>H6+H7+H8+H9+H57</f>
        <v>819464.1299999999</v>
      </c>
      <c r="I5" s="469">
        <f>I6+I7+I8+I9+I57</f>
        <v>719739</v>
      </c>
      <c r="J5" s="469">
        <f>J6+J7+J8+J9+J57</f>
        <v>923713</v>
      </c>
      <c r="K5" s="469">
        <f>K6+K7+K8+K9+K57</f>
        <v>923782.73</v>
      </c>
      <c r="L5" s="356">
        <f aca="true" t="shared" si="0" ref="L5:L39">K5*100/J5</f>
        <v>100.00754888152488</v>
      </c>
    </row>
    <row r="6" spans="1:12" ht="12.75">
      <c r="A6" s="8">
        <v>3</v>
      </c>
      <c r="B6" s="50">
        <v>610</v>
      </c>
      <c r="C6" s="51" t="s">
        <v>498</v>
      </c>
      <c r="D6" s="12"/>
      <c r="E6" s="12"/>
      <c r="F6" s="12"/>
      <c r="G6" s="363">
        <v>348710</v>
      </c>
      <c r="H6" s="363">
        <v>341398.59</v>
      </c>
      <c r="I6" s="363">
        <v>332500</v>
      </c>
      <c r="J6" s="363">
        <v>332500</v>
      </c>
      <c r="K6" s="363">
        <v>343638.87</v>
      </c>
      <c r="L6" s="363">
        <f t="shared" si="0"/>
        <v>103.35003609022556</v>
      </c>
    </row>
    <row r="7" spans="1:12" ht="12.75">
      <c r="A7" s="13">
        <v>4</v>
      </c>
      <c r="B7" s="52">
        <v>620</v>
      </c>
      <c r="C7" s="53" t="s">
        <v>499</v>
      </c>
      <c r="D7" s="1"/>
      <c r="E7" s="1"/>
      <c r="F7" s="1"/>
      <c r="G7" s="361">
        <v>130870</v>
      </c>
      <c r="H7" s="361">
        <v>122202.04</v>
      </c>
      <c r="I7" s="361">
        <v>116375</v>
      </c>
      <c r="J7" s="361">
        <v>116375</v>
      </c>
      <c r="K7" s="361">
        <v>120607.61</v>
      </c>
      <c r="L7" s="363">
        <f t="shared" si="0"/>
        <v>103.6370440386681</v>
      </c>
    </row>
    <row r="8" spans="1:12" ht="12.75">
      <c r="A8" s="8">
        <v>5</v>
      </c>
      <c r="B8" s="15"/>
      <c r="C8" s="54" t="s">
        <v>500</v>
      </c>
      <c r="D8" s="16"/>
      <c r="E8" s="16"/>
      <c r="F8" s="16"/>
      <c r="G8" s="363">
        <v>5538</v>
      </c>
      <c r="H8" s="363">
        <v>5326.48</v>
      </c>
      <c r="I8" s="363">
        <v>5605</v>
      </c>
      <c r="J8" s="363">
        <v>5605</v>
      </c>
      <c r="K8" s="363">
        <v>5307.89</v>
      </c>
      <c r="L8" s="363">
        <f t="shared" si="0"/>
        <v>94.69919714540589</v>
      </c>
    </row>
    <row r="9" spans="1:12" ht="12.75">
      <c r="A9" s="13">
        <v>6</v>
      </c>
      <c r="B9" s="52">
        <v>630</v>
      </c>
      <c r="C9" s="55" t="s">
        <v>501</v>
      </c>
      <c r="D9" s="1"/>
      <c r="E9" s="1"/>
      <c r="F9" s="1"/>
      <c r="G9" s="361">
        <f>G10+G12+G17+G25+G30+G35</f>
        <v>234130</v>
      </c>
      <c r="H9" s="361">
        <f>H10+H12+H17+H25+H30+H35</f>
        <v>332613.54</v>
      </c>
      <c r="I9" s="361">
        <f>I10+I12+I17+I25+I30+I35</f>
        <v>253264</v>
      </c>
      <c r="J9" s="361">
        <f>J10+J12+J17+J25+J30+J35</f>
        <v>451555</v>
      </c>
      <c r="K9" s="361">
        <f>K10+K12+K17+K25+K30+K35</f>
        <v>430139.6</v>
      </c>
      <c r="L9" s="363">
        <f t="shared" si="0"/>
        <v>95.25741050370387</v>
      </c>
    </row>
    <row r="10" spans="1:12" ht="12.75">
      <c r="A10" s="8">
        <v>7</v>
      </c>
      <c r="B10" s="56">
        <v>631</v>
      </c>
      <c r="C10" s="56" t="s">
        <v>502</v>
      </c>
      <c r="D10" s="57"/>
      <c r="E10" s="57"/>
      <c r="F10" s="57"/>
      <c r="G10" s="362">
        <f>G11</f>
        <v>775</v>
      </c>
      <c r="H10" s="362">
        <f>H11</f>
        <v>619.04</v>
      </c>
      <c r="I10" s="362">
        <f>I11</f>
        <v>900</v>
      </c>
      <c r="J10" s="362">
        <f>J11</f>
        <v>900</v>
      </c>
      <c r="K10" s="362">
        <f>K11</f>
        <v>835.44</v>
      </c>
      <c r="L10" s="363">
        <f t="shared" si="0"/>
        <v>92.82666666666667</v>
      </c>
    </row>
    <row r="11" spans="1:12" ht="12.75">
      <c r="A11" s="13">
        <v>8</v>
      </c>
      <c r="B11" s="58">
        <v>631001</v>
      </c>
      <c r="C11" s="19" t="s">
        <v>763</v>
      </c>
      <c r="D11" s="19"/>
      <c r="E11" s="19"/>
      <c r="F11" s="19"/>
      <c r="G11" s="353">
        <v>775</v>
      </c>
      <c r="H11" s="353">
        <v>619.04</v>
      </c>
      <c r="I11" s="353">
        <v>900</v>
      </c>
      <c r="J11" s="353">
        <v>900</v>
      </c>
      <c r="K11" s="353">
        <v>835.44</v>
      </c>
      <c r="L11" s="441">
        <f t="shared" si="0"/>
        <v>92.82666666666667</v>
      </c>
    </row>
    <row r="12" spans="1:12" ht="12.75">
      <c r="A12" s="8">
        <v>9</v>
      </c>
      <c r="B12" s="59">
        <v>632</v>
      </c>
      <c r="C12" s="51" t="s">
        <v>503</v>
      </c>
      <c r="D12" s="51"/>
      <c r="E12" s="51"/>
      <c r="F12" s="51"/>
      <c r="G12" s="363">
        <f>G13+G14+G15+G16</f>
        <v>75545</v>
      </c>
      <c r="H12" s="363">
        <f>H13+H14+H15+H16</f>
        <v>73033.68</v>
      </c>
      <c r="I12" s="363">
        <f>I13+I14+I15+I16</f>
        <v>80990</v>
      </c>
      <c r="J12" s="363">
        <f>J13+J14+J15+J16</f>
        <v>78990</v>
      </c>
      <c r="K12" s="363">
        <f>K13+K14+K15+K16</f>
        <v>51368.2</v>
      </c>
      <c r="L12" s="363">
        <f t="shared" si="0"/>
        <v>65.03126978098493</v>
      </c>
    </row>
    <row r="13" spans="1:12" ht="12.75">
      <c r="A13" s="13">
        <v>10</v>
      </c>
      <c r="B13" s="58">
        <v>632001</v>
      </c>
      <c r="C13" s="60" t="s">
        <v>504</v>
      </c>
      <c r="D13" s="23"/>
      <c r="E13" s="23"/>
      <c r="F13" s="23"/>
      <c r="G13" s="364">
        <v>37642</v>
      </c>
      <c r="H13" s="364">
        <v>44069.14</v>
      </c>
      <c r="I13" s="364">
        <v>38000</v>
      </c>
      <c r="J13" s="364">
        <v>38000</v>
      </c>
      <c r="K13" s="364">
        <v>28183.55</v>
      </c>
      <c r="L13" s="441">
        <f t="shared" si="0"/>
        <v>74.16723684210527</v>
      </c>
    </row>
    <row r="14" spans="1:12" ht="12.75">
      <c r="A14" s="8">
        <v>11</v>
      </c>
      <c r="B14" s="61">
        <v>632002</v>
      </c>
      <c r="C14" s="62" t="s">
        <v>505</v>
      </c>
      <c r="D14" s="62"/>
      <c r="E14" s="62"/>
      <c r="F14" s="62"/>
      <c r="G14" s="365">
        <v>2836</v>
      </c>
      <c r="H14" s="365">
        <v>3027.57</v>
      </c>
      <c r="I14" s="365">
        <v>4980</v>
      </c>
      <c r="J14" s="365">
        <v>4980</v>
      </c>
      <c r="K14" s="365">
        <v>1764.55</v>
      </c>
      <c r="L14" s="441">
        <f t="shared" si="0"/>
        <v>35.43273092369478</v>
      </c>
    </row>
    <row r="15" spans="1:12" ht="12.75">
      <c r="A15" s="13">
        <v>12</v>
      </c>
      <c r="B15" s="58">
        <v>632003</v>
      </c>
      <c r="C15" s="23" t="s">
        <v>506</v>
      </c>
      <c r="D15" s="23"/>
      <c r="E15" s="23"/>
      <c r="F15" s="23"/>
      <c r="G15" s="364">
        <v>35067</v>
      </c>
      <c r="H15" s="364">
        <v>22928.47</v>
      </c>
      <c r="I15" s="364">
        <v>35000</v>
      </c>
      <c r="J15" s="364">
        <v>35000</v>
      </c>
      <c r="K15" s="364">
        <v>20719.4</v>
      </c>
      <c r="L15" s="441">
        <f t="shared" si="0"/>
        <v>59.198285714285724</v>
      </c>
    </row>
    <row r="16" spans="1:12" ht="12.75">
      <c r="A16" s="8">
        <v>13</v>
      </c>
      <c r="B16" s="61">
        <v>632004</v>
      </c>
      <c r="C16" s="62" t="s">
        <v>265</v>
      </c>
      <c r="D16" s="62"/>
      <c r="E16" s="62"/>
      <c r="F16" s="62"/>
      <c r="G16" s="365">
        <v>0</v>
      </c>
      <c r="H16" s="365">
        <v>3008.5</v>
      </c>
      <c r="I16" s="365">
        <v>3010</v>
      </c>
      <c r="J16" s="365">
        <v>1010</v>
      </c>
      <c r="K16" s="365">
        <v>700.7</v>
      </c>
      <c r="L16" s="441">
        <f t="shared" si="0"/>
        <v>69.37623762376238</v>
      </c>
    </row>
    <row r="17" spans="1:12" ht="12.75">
      <c r="A17" s="8">
        <v>14</v>
      </c>
      <c r="B17" s="63">
        <v>633</v>
      </c>
      <c r="C17" s="56" t="s">
        <v>507</v>
      </c>
      <c r="D17" s="56"/>
      <c r="E17" s="56"/>
      <c r="F17" s="56"/>
      <c r="G17" s="362">
        <f>G18+G19+G20+G21+G22+G23+G24</f>
        <v>31086</v>
      </c>
      <c r="H17" s="362">
        <f>H18+H19+H20+H21+H22+H23+H24</f>
        <v>35333.28</v>
      </c>
      <c r="I17" s="362">
        <f>I18+I19+I20+I21+I22+I23+I24</f>
        <v>36078</v>
      </c>
      <c r="J17" s="362">
        <f>J18+J19+J20+J21+J22+J23+J24</f>
        <v>27348</v>
      </c>
      <c r="K17" s="362">
        <f>K18+K19+K20+K21+K22+K23+K24</f>
        <v>27564.8</v>
      </c>
      <c r="L17" s="363">
        <f t="shared" si="0"/>
        <v>100.79274535615036</v>
      </c>
    </row>
    <row r="18" spans="1:12" ht="12.75">
      <c r="A18" s="13">
        <v>15</v>
      </c>
      <c r="B18" s="470">
        <v>633001</v>
      </c>
      <c r="C18" s="60" t="s">
        <v>603</v>
      </c>
      <c r="D18" s="23"/>
      <c r="E18" s="23"/>
      <c r="F18" s="23"/>
      <c r="G18" s="364">
        <v>0</v>
      </c>
      <c r="H18" s="364">
        <v>4263.2</v>
      </c>
      <c r="I18" s="364">
        <v>0</v>
      </c>
      <c r="J18" s="364">
        <v>0</v>
      </c>
      <c r="K18" s="364">
        <v>0</v>
      </c>
      <c r="L18" s="441">
        <v>0</v>
      </c>
    </row>
    <row r="19" spans="1:12" ht="12.75">
      <c r="A19" s="8">
        <v>16</v>
      </c>
      <c r="B19" s="64">
        <v>633002</v>
      </c>
      <c r="C19" s="62" t="s">
        <v>508</v>
      </c>
      <c r="D19" s="62"/>
      <c r="E19" s="62"/>
      <c r="F19" s="62"/>
      <c r="G19" s="365">
        <v>3021</v>
      </c>
      <c r="H19" s="365">
        <v>2214.35</v>
      </c>
      <c r="I19" s="365">
        <v>2000</v>
      </c>
      <c r="J19" s="365">
        <v>386</v>
      </c>
      <c r="K19" s="365">
        <v>1746.65</v>
      </c>
      <c r="L19" s="441">
        <f t="shared" si="0"/>
        <v>452.5</v>
      </c>
    </row>
    <row r="20" spans="1:12" ht="12.75">
      <c r="A20" s="8">
        <v>17</v>
      </c>
      <c r="B20" s="64">
        <v>633004</v>
      </c>
      <c r="C20" s="62" t="s">
        <v>276</v>
      </c>
      <c r="D20" s="62"/>
      <c r="E20" s="62"/>
      <c r="F20" s="62"/>
      <c r="G20" s="365">
        <v>163</v>
      </c>
      <c r="H20" s="365">
        <v>718.8</v>
      </c>
      <c r="I20" s="365">
        <v>719</v>
      </c>
      <c r="J20" s="365">
        <v>3591</v>
      </c>
      <c r="K20" s="365">
        <v>2685.97</v>
      </c>
      <c r="L20" s="441">
        <f t="shared" si="0"/>
        <v>74.79727095516569</v>
      </c>
    </row>
    <row r="21" spans="1:12" ht="12.75">
      <c r="A21" s="13">
        <v>18</v>
      </c>
      <c r="B21" s="65">
        <v>633006</v>
      </c>
      <c r="C21" s="66" t="s">
        <v>357</v>
      </c>
      <c r="D21" s="66"/>
      <c r="E21" s="66"/>
      <c r="F21" s="66"/>
      <c r="G21" s="366">
        <v>13304</v>
      </c>
      <c r="H21" s="366">
        <v>15297.57</v>
      </c>
      <c r="I21" s="366">
        <v>16895</v>
      </c>
      <c r="J21" s="366">
        <v>11344</v>
      </c>
      <c r="K21" s="366">
        <v>13080.86</v>
      </c>
      <c r="L21" s="441">
        <f t="shared" si="0"/>
        <v>115.3108251057828</v>
      </c>
    </row>
    <row r="22" spans="1:12" ht="12.75">
      <c r="A22" s="8">
        <v>19</v>
      </c>
      <c r="B22" s="65">
        <v>633009</v>
      </c>
      <c r="C22" s="66" t="s">
        <v>509</v>
      </c>
      <c r="D22" s="66"/>
      <c r="E22" s="66"/>
      <c r="F22" s="66"/>
      <c r="G22" s="367">
        <v>7959</v>
      </c>
      <c r="H22" s="367">
        <v>6451.28</v>
      </c>
      <c r="I22" s="367">
        <v>8000</v>
      </c>
      <c r="J22" s="367">
        <v>3563</v>
      </c>
      <c r="K22" s="367">
        <v>3645.77</v>
      </c>
      <c r="L22" s="441">
        <f t="shared" si="0"/>
        <v>102.32304238001684</v>
      </c>
    </row>
    <row r="23" spans="1:12" ht="12.75">
      <c r="A23" s="8">
        <v>20</v>
      </c>
      <c r="B23" s="65">
        <v>633010</v>
      </c>
      <c r="C23" s="66" t="s">
        <v>510</v>
      </c>
      <c r="D23" s="66"/>
      <c r="E23" s="66"/>
      <c r="F23" s="66"/>
      <c r="G23" s="367">
        <v>7</v>
      </c>
      <c r="H23" s="367">
        <v>32.3</v>
      </c>
      <c r="I23" s="367">
        <v>166</v>
      </c>
      <c r="J23" s="367">
        <v>166</v>
      </c>
      <c r="K23" s="367">
        <v>30</v>
      </c>
      <c r="L23" s="441">
        <f t="shared" si="0"/>
        <v>18.072289156626507</v>
      </c>
    </row>
    <row r="24" spans="1:12" ht="12.75">
      <c r="A24" s="37">
        <v>21</v>
      </c>
      <c r="B24" s="471">
        <v>633016</v>
      </c>
      <c r="C24" s="472" t="s">
        <v>511</v>
      </c>
      <c r="D24" s="472"/>
      <c r="E24" s="472"/>
      <c r="F24" s="472"/>
      <c r="G24" s="473">
        <v>6632</v>
      </c>
      <c r="H24" s="473">
        <v>6355.78</v>
      </c>
      <c r="I24" s="473">
        <v>8298</v>
      </c>
      <c r="J24" s="473">
        <v>8298</v>
      </c>
      <c r="K24" s="473">
        <v>6375.55</v>
      </c>
      <c r="L24" s="441">
        <f t="shared" si="0"/>
        <v>76.83236924560136</v>
      </c>
    </row>
    <row r="25" spans="1:12" ht="12.75">
      <c r="A25" s="13">
        <v>22</v>
      </c>
      <c r="B25" s="68">
        <v>634</v>
      </c>
      <c r="C25" s="55" t="s">
        <v>512</v>
      </c>
      <c r="D25" s="55"/>
      <c r="E25" s="55"/>
      <c r="F25" s="55"/>
      <c r="G25" s="368">
        <f>G26+G27+G28+G29</f>
        <v>8248</v>
      </c>
      <c r="H25" s="368">
        <f>H26+H27+H28+H29</f>
        <v>9611.5</v>
      </c>
      <c r="I25" s="368">
        <f>I26+I27+I28+I29</f>
        <v>12780</v>
      </c>
      <c r="J25" s="362">
        <f>J26+J27+J28+J29</f>
        <v>10772</v>
      </c>
      <c r="K25" s="362">
        <f>K26+K27+K28+K29</f>
        <v>7719.5</v>
      </c>
      <c r="L25" s="363">
        <f t="shared" si="0"/>
        <v>71.66264389157074</v>
      </c>
    </row>
    <row r="26" spans="1:12" ht="12.75">
      <c r="A26" s="8">
        <v>23</v>
      </c>
      <c r="B26" s="65">
        <v>634001</v>
      </c>
      <c r="C26" s="66" t="s">
        <v>513</v>
      </c>
      <c r="D26" s="66"/>
      <c r="E26" s="66"/>
      <c r="F26" s="66"/>
      <c r="G26" s="367">
        <v>6788</v>
      </c>
      <c r="H26" s="367">
        <v>6903.58</v>
      </c>
      <c r="I26" s="367">
        <v>9958</v>
      </c>
      <c r="J26" s="367">
        <v>8950</v>
      </c>
      <c r="K26" s="367">
        <v>6254.17</v>
      </c>
      <c r="L26" s="441">
        <f t="shared" si="0"/>
        <v>69.87899441340782</v>
      </c>
    </row>
    <row r="27" spans="1:12" ht="12.75">
      <c r="A27" s="13">
        <v>24</v>
      </c>
      <c r="B27" s="67">
        <v>634002</v>
      </c>
      <c r="C27" s="60" t="s">
        <v>514</v>
      </c>
      <c r="D27" s="60"/>
      <c r="E27" s="60"/>
      <c r="F27" s="60"/>
      <c r="G27" s="366">
        <v>449</v>
      </c>
      <c r="H27" s="366">
        <v>2415.52</v>
      </c>
      <c r="I27" s="366">
        <v>1660</v>
      </c>
      <c r="J27" s="366">
        <v>660</v>
      </c>
      <c r="K27" s="366">
        <v>474.07</v>
      </c>
      <c r="L27" s="441">
        <f t="shared" si="0"/>
        <v>71.82878787878788</v>
      </c>
    </row>
    <row r="28" spans="1:12" ht="12.75">
      <c r="A28" s="8">
        <v>25</v>
      </c>
      <c r="B28" s="65">
        <v>634003</v>
      </c>
      <c r="C28" s="66" t="s">
        <v>515</v>
      </c>
      <c r="D28" s="66"/>
      <c r="E28" s="66"/>
      <c r="F28" s="66"/>
      <c r="G28" s="367">
        <v>941</v>
      </c>
      <c r="H28" s="367">
        <v>241.4</v>
      </c>
      <c r="I28" s="367">
        <v>996</v>
      </c>
      <c r="J28" s="367">
        <v>996</v>
      </c>
      <c r="K28" s="367">
        <v>941.26</v>
      </c>
      <c r="L28" s="441">
        <f t="shared" si="0"/>
        <v>94.50401606425703</v>
      </c>
    </row>
    <row r="29" spans="1:12" ht="12.75">
      <c r="A29" s="13">
        <v>26</v>
      </c>
      <c r="B29" s="67">
        <v>634005</v>
      </c>
      <c r="C29" s="60" t="s">
        <v>516</v>
      </c>
      <c r="D29" s="60"/>
      <c r="E29" s="60"/>
      <c r="F29" s="60"/>
      <c r="G29" s="366">
        <v>70</v>
      </c>
      <c r="H29" s="366">
        <v>51</v>
      </c>
      <c r="I29" s="366">
        <v>166</v>
      </c>
      <c r="J29" s="366">
        <v>166</v>
      </c>
      <c r="K29" s="366">
        <v>50</v>
      </c>
      <c r="L29" s="441">
        <f t="shared" si="0"/>
        <v>30.120481927710845</v>
      </c>
    </row>
    <row r="30" spans="1:12" ht="12.75">
      <c r="A30" s="8">
        <v>27</v>
      </c>
      <c r="B30" s="63">
        <v>635</v>
      </c>
      <c r="C30" s="56" t="s">
        <v>277</v>
      </c>
      <c r="D30" s="56"/>
      <c r="E30" s="56"/>
      <c r="F30" s="56"/>
      <c r="G30" s="362">
        <f>G31+G32+G33+G34</f>
        <v>12182</v>
      </c>
      <c r="H30" s="362">
        <f>H31+H32+H33+H34</f>
        <v>9287.869999999999</v>
      </c>
      <c r="I30" s="362">
        <f>I31+I32+I33+I34</f>
        <v>9211</v>
      </c>
      <c r="J30" s="362">
        <f>J31+J32+J33+J34</f>
        <v>13194</v>
      </c>
      <c r="K30" s="362">
        <f>K31+K32+K33+K34</f>
        <v>12920.49</v>
      </c>
      <c r="L30" s="363">
        <f t="shared" si="0"/>
        <v>97.92701227830833</v>
      </c>
    </row>
    <row r="31" spans="1:12" ht="12.75">
      <c r="A31" s="13">
        <v>28</v>
      </c>
      <c r="B31" s="67">
        <v>635002</v>
      </c>
      <c r="C31" s="60" t="s">
        <v>604</v>
      </c>
      <c r="D31" s="60"/>
      <c r="E31" s="60"/>
      <c r="F31" s="60"/>
      <c r="G31" s="366">
        <v>5471</v>
      </c>
      <c r="H31" s="366">
        <v>5435.55</v>
      </c>
      <c r="I31" s="366">
        <v>7964</v>
      </c>
      <c r="J31" s="366">
        <v>7964</v>
      </c>
      <c r="K31" s="366">
        <v>7567.3</v>
      </c>
      <c r="L31" s="441">
        <f t="shared" si="0"/>
        <v>95.01883475640382</v>
      </c>
    </row>
    <row r="32" spans="1:12" ht="12.75">
      <c r="A32" s="8">
        <v>29</v>
      </c>
      <c r="B32" s="65">
        <v>635003</v>
      </c>
      <c r="C32" s="66" t="s">
        <v>773</v>
      </c>
      <c r="D32" s="66"/>
      <c r="E32" s="66"/>
      <c r="F32" s="66"/>
      <c r="G32" s="367">
        <v>0</v>
      </c>
      <c r="H32" s="367">
        <v>1131.24</v>
      </c>
      <c r="I32" s="367">
        <v>600</v>
      </c>
      <c r="J32" s="367">
        <v>4059</v>
      </c>
      <c r="K32" s="367">
        <v>4058.75</v>
      </c>
      <c r="L32" s="441">
        <f t="shared" si="0"/>
        <v>99.99384084749938</v>
      </c>
    </row>
    <row r="33" spans="1:12" ht="12.75">
      <c r="A33" s="13">
        <v>30</v>
      </c>
      <c r="B33" s="67">
        <v>635004</v>
      </c>
      <c r="C33" s="21" t="s">
        <v>605</v>
      </c>
      <c r="D33" s="60"/>
      <c r="E33" s="60"/>
      <c r="F33" s="60"/>
      <c r="G33" s="366">
        <v>4320</v>
      </c>
      <c r="H33" s="366">
        <v>340.2</v>
      </c>
      <c r="I33" s="366">
        <v>647</v>
      </c>
      <c r="J33" s="366">
        <v>647</v>
      </c>
      <c r="K33" s="366">
        <v>673.53</v>
      </c>
      <c r="L33" s="441">
        <f t="shared" si="0"/>
        <v>104.10046367851623</v>
      </c>
    </row>
    <row r="34" spans="1:12" ht="12.75">
      <c r="A34" s="8">
        <v>31</v>
      </c>
      <c r="B34" s="65">
        <v>635006</v>
      </c>
      <c r="C34" s="66" t="s">
        <v>358</v>
      </c>
      <c r="D34" s="66"/>
      <c r="E34" s="66"/>
      <c r="F34" s="66"/>
      <c r="G34" s="367">
        <v>2391</v>
      </c>
      <c r="H34" s="367">
        <v>2380.88</v>
      </c>
      <c r="I34" s="367">
        <v>0</v>
      </c>
      <c r="J34" s="367">
        <v>524</v>
      </c>
      <c r="K34" s="367">
        <v>620.91</v>
      </c>
      <c r="L34" s="441">
        <f t="shared" si="0"/>
        <v>118.4942748091603</v>
      </c>
    </row>
    <row r="35" spans="1:12" ht="12.75">
      <c r="A35" s="13">
        <v>32</v>
      </c>
      <c r="B35" s="69">
        <v>637</v>
      </c>
      <c r="C35" s="55" t="s">
        <v>517</v>
      </c>
      <c r="D35" s="55"/>
      <c r="E35" s="55"/>
      <c r="F35" s="55"/>
      <c r="G35" s="368">
        <f>G36+G37+G38+G39+G44+G45+G46+G47+G48+G49+G50+G51+G52+G53+G54+G55+G56</f>
        <v>106294</v>
      </c>
      <c r="H35" s="368">
        <f>H36+H37+H38+H39+H44+H45+H46+H47+H48+H49+H50+H51+H52+H53+H54+H55+H56</f>
        <v>204728.16999999998</v>
      </c>
      <c r="I35" s="368">
        <f>I36+I37+I38+I39+I44+I45+I46+I47+I48+I49+I50+I51+I52+I53+I54+I55+I56</f>
        <v>113305</v>
      </c>
      <c r="J35" s="368">
        <f>J36+J37+J38+J39+J44+J45+J46+J47+J48+J49+J50+J51+J52+J53+J54+J55+J56</f>
        <v>320351</v>
      </c>
      <c r="K35" s="368">
        <f>K36+K37+K38+K39+K44+K45+K46+K47+K48+K49+K50+K51+K52+K53+K54+K55+K56</f>
        <v>329731.17</v>
      </c>
      <c r="L35" s="363">
        <f t="shared" si="0"/>
        <v>102.9280913747733</v>
      </c>
    </row>
    <row r="36" spans="1:12" ht="12.75">
      <c r="A36" s="8">
        <v>33</v>
      </c>
      <c r="B36" s="65">
        <v>637001</v>
      </c>
      <c r="C36" s="66" t="s">
        <v>518</v>
      </c>
      <c r="D36" s="66"/>
      <c r="E36" s="66"/>
      <c r="F36" s="66"/>
      <c r="G36" s="367">
        <v>428</v>
      </c>
      <c r="H36" s="367">
        <v>408</v>
      </c>
      <c r="I36" s="367">
        <v>1660</v>
      </c>
      <c r="J36" s="367">
        <v>475</v>
      </c>
      <c r="K36" s="367">
        <v>801</v>
      </c>
      <c r="L36" s="441">
        <f t="shared" si="0"/>
        <v>168.6315789473684</v>
      </c>
    </row>
    <row r="37" spans="1:12" ht="12.75">
      <c r="A37" s="13">
        <v>34</v>
      </c>
      <c r="B37" s="67">
        <v>637002</v>
      </c>
      <c r="C37" s="60" t="s">
        <v>519</v>
      </c>
      <c r="D37" s="60"/>
      <c r="E37" s="60"/>
      <c r="F37" s="60"/>
      <c r="G37" s="366">
        <v>1992</v>
      </c>
      <c r="H37" s="366">
        <v>1700</v>
      </c>
      <c r="I37" s="366">
        <v>1660</v>
      </c>
      <c r="J37" s="366">
        <v>1660</v>
      </c>
      <c r="K37" s="366">
        <v>4560</v>
      </c>
      <c r="L37" s="441">
        <f t="shared" si="0"/>
        <v>274.69879518072287</v>
      </c>
    </row>
    <row r="38" spans="1:12" ht="12.75">
      <c r="A38" s="8">
        <v>35</v>
      </c>
      <c r="B38" s="65">
        <v>637003</v>
      </c>
      <c r="C38" s="66" t="s">
        <v>520</v>
      </c>
      <c r="D38" s="66"/>
      <c r="E38" s="66"/>
      <c r="F38" s="66"/>
      <c r="G38" s="367">
        <v>8761</v>
      </c>
      <c r="H38" s="367">
        <v>10374.04</v>
      </c>
      <c r="I38" s="367">
        <v>10000</v>
      </c>
      <c r="J38" s="367">
        <v>13348</v>
      </c>
      <c r="K38" s="367">
        <v>14227.79</v>
      </c>
      <c r="L38" s="441">
        <f t="shared" si="0"/>
        <v>106.5911747078214</v>
      </c>
    </row>
    <row r="39" spans="1:12" ht="12.75">
      <c r="A39" s="8">
        <v>36</v>
      </c>
      <c r="B39" s="65">
        <v>637004</v>
      </c>
      <c r="C39" s="66" t="s">
        <v>359</v>
      </c>
      <c r="D39" s="66"/>
      <c r="E39" s="66"/>
      <c r="F39" s="66"/>
      <c r="G39" s="367">
        <v>14028</v>
      </c>
      <c r="H39" s="367">
        <v>16402.69</v>
      </c>
      <c r="I39" s="367">
        <v>14937</v>
      </c>
      <c r="J39" s="367">
        <v>14937</v>
      </c>
      <c r="K39" s="367">
        <v>15207.64</v>
      </c>
      <c r="L39" s="441">
        <f t="shared" si="0"/>
        <v>101.81187654816898</v>
      </c>
    </row>
    <row r="40" spans="1:12" ht="12.75">
      <c r="A40" s="1"/>
      <c r="B40" s="67"/>
      <c r="C40" s="60"/>
      <c r="D40" s="60"/>
      <c r="E40" s="60"/>
      <c r="F40" s="60"/>
      <c r="G40" s="474"/>
      <c r="H40" s="474"/>
      <c r="I40" s="474"/>
      <c r="J40" s="474"/>
      <c r="K40" s="474"/>
      <c r="L40" s="474">
        <v>9</v>
      </c>
    </row>
    <row r="41" spans="1:12" ht="13.5" thickBot="1">
      <c r="A41" s="1"/>
      <c r="B41" s="67"/>
      <c r="C41" s="60"/>
      <c r="D41" s="60"/>
      <c r="E41" s="60"/>
      <c r="F41" s="60"/>
      <c r="G41" s="474"/>
      <c r="H41" s="474"/>
      <c r="I41" s="474"/>
      <c r="J41" s="474"/>
      <c r="K41" s="474"/>
      <c r="L41" s="474"/>
    </row>
    <row r="42" spans="1:12" ht="35.25" thickTop="1">
      <c r="A42" s="2" t="s">
        <v>460</v>
      </c>
      <c r="B42" s="3" t="s">
        <v>497</v>
      </c>
      <c r="C42" s="5"/>
      <c r="D42" s="5"/>
      <c r="E42" s="5"/>
      <c r="F42" s="213"/>
      <c r="G42" s="214" t="s">
        <v>535</v>
      </c>
      <c r="H42" s="214" t="s">
        <v>536</v>
      </c>
      <c r="I42" s="214" t="s">
        <v>312</v>
      </c>
      <c r="J42" s="214" t="s">
        <v>582</v>
      </c>
      <c r="K42" s="214" t="s">
        <v>418</v>
      </c>
      <c r="L42" s="214" t="s">
        <v>275</v>
      </c>
    </row>
    <row r="43" spans="1:12" ht="12.75">
      <c r="A43" s="8">
        <v>37</v>
      </c>
      <c r="B43" s="65"/>
      <c r="C43" s="66"/>
      <c r="D43" s="66"/>
      <c r="E43" s="66"/>
      <c r="F43" s="475"/>
      <c r="G43" s="446" t="s">
        <v>356</v>
      </c>
      <c r="H43" s="229" t="s">
        <v>356</v>
      </c>
      <c r="I43" s="229" t="s">
        <v>356</v>
      </c>
      <c r="J43" s="229" t="s">
        <v>356</v>
      </c>
      <c r="K43" s="229" t="s">
        <v>356</v>
      </c>
      <c r="L43" s="229"/>
    </row>
    <row r="44" spans="1:12" ht="12.75">
      <c r="A44" s="8">
        <v>38</v>
      </c>
      <c r="B44" s="70">
        <v>637005</v>
      </c>
      <c r="C44" s="16" t="s">
        <v>360</v>
      </c>
      <c r="D44" s="16"/>
      <c r="E44" s="16"/>
      <c r="F44" s="16"/>
      <c r="G44" s="365">
        <v>14370</v>
      </c>
      <c r="H44" s="365">
        <v>9045.16</v>
      </c>
      <c r="I44" s="365">
        <v>14370</v>
      </c>
      <c r="J44" s="365">
        <v>14370</v>
      </c>
      <c r="K44" s="365">
        <v>15411.23</v>
      </c>
      <c r="L44" s="441">
        <f aca="true" t="shared" si="1" ref="L44:L68">K44*100/J44</f>
        <v>107.24585942936673</v>
      </c>
    </row>
    <row r="45" spans="1:12" ht="12.75">
      <c r="A45" s="13">
        <v>39</v>
      </c>
      <c r="B45" s="474">
        <v>637011</v>
      </c>
      <c r="C45" s="17" t="s">
        <v>522</v>
      </c>
      <c r="D45" s="60"/>
      <c r="E45" s="60"/>
      <c r="F45" s="60"/>
      <c r="G45" s="366">
        <v>0</v>
      </c>
      <c r="H45" s="366">
        <v>0</v>
      </c>
      <c r="I45" s="366">
        <v>0</v>
      </c>
      <c r="J45" s="366">
        <v>4128</v>
      </c>
      <c r="K45" s="366">
        <v>4128</v>
      </c>
      <c r="L45" s="441">
        <f t="shared" si="1"/>
        <v>100</v>
      </c>
    </row>
    <row r="46" spans="1:12" ht="12.75">
      <c r="A46" s="8">
        <v>40</v>
      </c>
      <c r="B46" s="71">
        <v>637012</v>
      </c>
      <c r="C46" s="66" t="s">
        <v>523</v>
      </c>
      <c r="D46" s="66"/>
      <c r="E46" s="66"/>
      <c r="F46" s="66"/>
      <c r="G46" s="367">
        <v>8304</v>
      </c>
      <c r="H46" s="367">
        <v>15513.34</v>
      </c>
      <c r="I46" s="367">
        <v>14827</v>
      </c>
      <c r="J46" s="367">
        <v>4827</v>
      </c>
      <c r="K46" s="367">
        <v>3990.37</v>
      </c>
      <c r="L46" s="441">
        <f t="shared" si="1"/>
        <v>82.66770250673297</v>
      </c>
    </row>
    <row r="47" spans="1:12" ht="12.75">
      <c r="A47" s="13">
        <v>41</v>
      </c>
      <c r="B47" s="72">
        <v>637014</v>
      </c>
      <c r="C47" s="60" t="s">
        <v>524</v>
      </c>
      <c r="D47" s="17"/>
      <c r="E47" s="17"/>
      <c r="F47" s="17"/>
      <c r="G47" s="366">
        <v>24224</v>
      </c>
      <c r="H47" s="366">
        <v>12605.88</v>
      </c>
      <c r="I47" s="366">
        <v>25000</v>
      </c>
      <c r="J47" s="366">
        <v>15707</v>
      </c>
      <c r="K47" s="366">
        <v>18610.38</v>
      </c>
      <c r="L47" s="441">
        <f t="shared" si="1"/>
        <v>118.48462468962883</v>
      </c>
    </row>
    <row r="48" spans="1:12" ht="12.75">
      <c r="A48" s="8">
        <v>42</v>
      </c>
      <c r="B48" s="73">
        <v>637015</v>
      </c>
      <c r="C48" s="57" t="s">
        <v>606</v>
      </c>
      <c r="D48" s="57"/>
      <c r="E48" s="57"/>
      <c r="F48" s="57"/>
      <c r="G48" s="367">
        <v>7435</v>
      </c>
      <c r="H48" s="367">
        <v>8996.14</v>
      </c>
      <c r="I48" s="367">
        <v>7500</v>
      </c>
      <c r="J48" s="367">
        <v>9000</v>
      </c>
      <c r="K48" s="367">
        <v>9127.3</v>
      </c>
      <c r="L48" s="441">
        <f t="shared" si="1"/>
        <v>101.41444444444443</v>
      </c>
    </row>
    <row r="49" spans="1:12" ht="12.75">
      <c r="A49" s="8">
        <v>43</v>
      </c>
      <c r="B49" s="215">
        <v>637016</v>
      </c>
      <c r="C49" s="165" t="s">
        <v>525</v>
      </c>
      <c r="D49" s="66"/>
      <c r="E49" s="66"/>
      <c r="F49" s="66"/>
      <c r="G49" s="367">
        <v>4173</v>
      </c>
      <c r="H49" s="367">
        <v>4138.22</v>
      </c>
      <c r="I49" s="367">
        <v>4873</v>
      </c>
      <c r="J49" s="367">
        <v>4873</v>
      </c>
      <c r="K49" s="367">
        <v>4941.66</v>
      </c>
      <c r="L49" s="441">
        <f t="shared" si="1"/>
        <v>101.40898830289349</v>
      </c>
    </row>
    <row r="50" spans="1:12" ht="12.75">
      <c r="A50" s="8">
        <v>44</v>
      </c>
      <c r="B50" s="67">
        <v>637018</v>
      </c>
      <c r="C50" s="296" t="s">
        <v>169</v>
      </c>
      <c r="D50" s="60"/>
      <c r="E50" s="60"/>
      <c r="F50" s="60"/>
      <c r="G50" s="366">
        <v>78</v>
      </c>
      <c r="H50" s="366">
        <v>85000</v>
      </c>
      <c r="I50" s="366">
        <v>0</v>
      </c>
      <c r="J50" s="366">
        <v>200000</v>
      </c>
      <c r="K50" s="366">
        <v>200081.06</v>
      </c>
      <c r="L50" s="441">
        <f t="shared" si="1"/>
        <v>100.04053</v>
      </c>
    </row>
    <row r="51" spans="1:12" ht="12.75">
      <c r="A51" s="8">
        <v>45</v>
      </c>
      <c r="B51" s="74">
        <v>637023</v>
      </c>
      <c r="C51" s="57" t="s">
        <v>526</v>
      </c>
      <c r="D51" s="57"/>
      <c r="E51" s="57"/>
      <c r="F51" s="57"/>
      <c r="G51" s="367">
        <v>104</v>
      </c>
      <c r="H51" s="367">
        <v>622.7</v>
      </c>
      <c r="I51" s="367">
        <v>663</v>
      </c>
      <c r="J51" s="367">
        <v>663</v>
      </c>
      <c r="K51" s="367">
        <v>476.5</v>
      </c>
      <c r="L51" s="441">
        <f t="shared" si="1"/>
        <v>71.87028657616892</v>
      </c>
    </row>
    <row r="52" spans="1:12" ht="12.75">
      <c r="A52" s="37">
        <v>46</v>
      </c>
      <c r="B52" s="75">
        <v>637026</v>
      </c>
      <c r="C52" s="76" t="s">
        <v>527</v>
      </c>
      <c r="D52" s="76"/>
      <c r="E52" s="76"/>
      <c r="F52" s="76"/>
      <c r="G52" s="371">
        <v>8512</v>
      </c>
      <c r="H52" s="371">
        <v>16802.87</v>
      </c>
      <c r="I52" s="371">
        <v>17148</v>
      </c>
      <c r="J52" s="371">
        <v>17148</v>
      </c>
      <c r="K52" s="371">
        <v>16698.48</v>
      </c>
      <c r="L52" s="441">
        <f t="shared" si="1"/>
        <v>97.37858642407278</v>
      </c>
    </row>
    <row r="53" spans="1:12" ht="12.75">
      <c r="A53" s="13">
        <v>47</v>
      </c>
      <c r="B53" s="72">
        <v>637027</v>
      </c>
      <c r="C53" s="17" t="s">
        <v>361</v>
      </c>
      <c r="D53" s="17"/>
      <c r="E53" s="17"/>
      <c r="F53" s="17"/>
      <c r="G53" s="366">
        <v>13764</v>
      </c>
      <c r="H53" s="366">
        <v>2729</v>
      </c>
      <c r="I53" s="366">
        <v>660</v>
      </c>
      <c r="J53" s="366">
        <v>4510</v>
      </c>
      <c r="K53" s="366">
        <v>6765</v>
      </c>
      <c r="L53" s="441">
        <f t="shared" si="1"/>
        <v>150</v>
      </c>
    </row>
    <row r="54" spans="1:12" ht="12.75">
      <c r="A54" s="8">
        <v>48</v>
      </c>
      <c r="B54" s="73">
        <v>637031</v>
      </c>
      <c r="C54" s="57" t="s">
        <v>607</v>
      </c>
      <c r="D54" s="57"/>
      <c r="E54" s="57"/>
      <c r="F54" s="57"/>
      <c r="G54" s="367">
        <v>114</v>
      </c>
      <c r="H54" s="367">
        <v>8.96</v>
      </c>
      <c r="I54" s="367">
        <v>0</v>
      </c>
      <c r="J54" s="367">
        <v>0</v>
      </c>
      <c r="K54" s="367">
        <v>0</v>
      </c>
      <c r="L54" s="441">
        <v>0</v>
      </c>
    </row>
    <row r="55" spans="1:12" ht="12.75">
      <c r="A55" s="37">
        <v>49</v>
      </c>
      <c r="B55" s="476">
        <v>637035</v>
      </c>
      <c r="C55" s="477" t="s">
        <v>608</v>
      </c>
      <c r="D55" s="477"/>
      <c r="E55" s="477"/>
      <c r="F55" s="477"/>
      <c r="G55" s="473">
        <v>7</v>
      </c>
      <c r="H55" s="473">
        <v>20381.17</v>
      </c>
      <c r="I55" s="473">
        <v>7</v>
      </c>
      <c r="J55" s="473">
        <v>361</v>
      </c>
      <c r="K55" s="473">
        <v>360.76</v>
      </c>
      <c r="L55" s="441">
        <f t="shared" si="1"/>
        <v>99.93351800554017</v>
      </c>
    </row>
    <row r="56" spans="1:12" ht="14.25">
      <c r="A56" s="8">
        <v>50</v>
      </c>
      <c r="B56" s="73">
        <v>637037</v>
      </c>
      <c r="C56" s="57" t="s">
        <v>609</v>
      </c>
      <c r="D56" s="57"/>
      <c r="E56" s="57"/>
      <c r="F56" s="57"/>
      <c r="G56" s="367">
        <v>0</v>
      </c>
      <c r="H56" s="473">
        <v>0</v>
      </c>
      <c r="I56" s="473">
        <v>0</v>
      </c>
      <c r="J56" s="473">
        <v>14344</v>
      </c>
      <c r="K56" s="473">
        <v>14344</v>
      </c>
      <c r="L56" s="441">
        <f t="shared" si="1"/>
        <v>100</v>
      </c>
    </row>
    <row r="57" spans="1:12" ht="12.75">
      <c r="A57" s="13">
        <v>51</v>
      </c>
      <c r="B57" s="216">
        <v>640</v>
      </c>
      <c r="C57" s="55" t="s">
        <v>528</v>
      </c>
      <c r="D57" s="55"/>
      <c r="E57" s="55"/>
      <c r="F57" s="55"/>
      <c r="G57" s="478">
        <f>G58+G59+G60+G61+G62</f>
        <v>20286</v>
      </c>
      <c r="H57" s="478">
        <f>H58+H59+H60+H61+H62</f>
        <v>17923.48</v>
      </c>
      <c r="I57" s="478">
        <f>I58+I59+I60+I61+I62</f>
        <v>11995</v>
      </c>
      <c r="J57" s="478">
        <f>J58+J59+J60+J61+J62</f>
        <v>17678</v>
      </c>
      <c r="K57" s="478">
        <f>K58+K59+K60+K61+K62</f>
        <v>24088.760000000002</v>
      </c>
      <c r="L57" s="363">
        <f t="shared" si="1"/>
        <v>136.2640570200249</v>
      </c>
    </row>
    <row r="58" spans="1:12" ht="12.75">
      <c r="A58" s="8">
        <v>52</v>
      </c>
      <c r="B58" s="73">
        <v>642006</v>
      </c>
      <c r="C58" s="57" t="s">
        <v>529</v>
      </c>
      <c r="D58" s="57"/>
      <c r="E58" s="57"/>
      <c r="F58" s="57"/>
      <c r="G58" s="367">
        <v>2679</v>
      </c>
      <c r="H58" s="367">
        <v>2810.42</v>
      </c>
      <c r="I58" s="367">
        <v>2811</v>
      </c>
      <c r="J58" s="367">
        <v>2811</v>
      </c>
      <c r="K58" s="367">
        <v>2801.45</v>
      </c>
      <c r="L58" s="441">
        <f t="shared" si="1"/>
        <v>99.66026325151192</v>
      </c>
    </row>
    <row r="59" spans="1:12" ht="12.75">
      <c r="A59" s="8">
        <v>53</v>
      </c>
      <c r="B59" s="73">
        <v>642007</v>
      </c>
      <c r="C59" s="57" t="s">
        <v>610</v>
      </c>
      <c r="D59" s="57"/>
      <c r="E59" s="57"/>
      <c r="F59" s="57"/>
      <c r="G59" s="367">
        <v>6658</v>
      </c>
      <c r="H59" s="367">
        <v>0</v>
      </c>
      <c r="I59" s="367">
        <v>0</v>
      </c>
      <c r="J59" s="367">
        <v>5000</v>
      </c>
      <c r="K59" s="367">
        <v>5000</v>
      </c>
      <c r="L59" s="441">
        <f t="shared" si="1"/>
        <v>100</v>
      </c>
    </row>
    <row r="60" spans="1:12" ht="12.75">
      <c r="A60" s="8">
        <v>54</v>
      </c>
      <c r="B60" s="73">
        <v>642014</v>
      </c>
      <c r="C60" s="57" t="s">
        <v>530</v>
      </c>
      <c r="D60" s="57"/>
      <c r="E60" s="57"/>
      <c r="F60" s="57"/>
      <c r="G60" s="367">
        <v>7341</v>
      </c>
      <c r="H60" s="367">
        <v>5527.44</v>
      </c>
      <c r="I60" s="367">
        <v>8962</v>
      </c>
      <c r="J60" s="367">
        <v>8962</v>
      </c>
      <c r="K60" s="367">
        <v>4597.76</v>
      </c>
      <c r="L60" s="441">
        <f t="shared" si="1"/>
        <v>51.30283418879714</v>
      </c>
    </row>
    <row r="61" spans="1:12" ht="12.75">
      <c r="A61" s="8">
        <v>55</v>
      </c>
      <c r="B61" s="73">
        <v>642015</v>
      </c>
      <c r="C61" s="57" t="s">
        <v>611</v>
      </c>
      <c r="D61" s="57"/>
      <c r="E61" s="57"/>
      <c r="F61" s="57"/>
      <c r="G61" s="367">
        <v>3608</v>
      </c>
      <c r="H61" s="367">
        <v>221.38</v>
      </c>
      <c r="I61" s="367">
        <v>222</v>
      </c>
      <c r="J61" s="367">
        <v>905</v>
      </c>
      <c r="K61" s="367">
        <v>1351.77</v>
      </c>
      <c r="L61" s="441">
        <f t="shared" si="1"/>
        <v>149.36685082872927</v>
      </c>
    </row>
    <row r="62" spans="1:12" ht="12.75">
      <c r="A62" s="8">
        <v>56</v>
      </c>
      <c r="B62" s="73"/>
      <c r="C62" s="57" t="s">
        <v>612</v>
      </c>
      <c r="D62" s="57"/>
      <c r="E62" s="57"/>
      <c r="F62" s="57"/>
      <c r="G62" s="367">
        <v>0</v>
      </c>
      <c r="H62" s="367">
        <v>9364.24</v>
      </c>
      <c r="I62" s="367">
        <v>0</v>
      </c>
      <c r="J62" s="367">
        <v>0</v>
      </c>
      <c r="K62" s="367">
        <v>10337.78</v>
      </c>
      <c r="L62" s="650" t="s">
        <v>257</v>
      </c>
    </row>
    <row r="63" spans="1:12" ht="15.75">
      <c r="A63" s="8">
        <v>57</v>
      </c>
      <c r="B63" s="49" t="s">
        <v>170</v>
      </c>
      <c r="C63" s="10"/>
      <c r="D63" s="10"/>
      <c r="E63" s="10"/>
      <c r="F63" s="10"/>
      <c r="G63" s="356">
        <f>G64</f>
        <v>84446</v>
      </c>
      <c r="H63" s="356">
        <f>H64</f>
        <v>78182.94</v>
      </c>
      <c r="I63" s="356">
        <f>I64</f>
        <v>102648</v>
      </c>
      <c r="J63" s="356">
        <f>J64</f>
        <v>60190</v>
      </c>
      <c r="K63" s="356">
        <f>K64</f>
        <v>56183.58</v>
      </c>
      <c r="L63" s="356">
        <f t="shared" si="1"/>
        <v>93.34371157999668</v>
      </c>
    </row>
    <row r="64" spans="1:12" ht="12.75">
      <c r="A64" s="8">
        <v>58</v>
      </c>
      <c r="B64" s="297">
        <v>650</v>
      </c>
      <c r="C64" s="56" t="s">
        <v>533</v>
      </c>
      <c r="D64" s="56"/>
      <c r="E64" s="56"/>
      <c r="F64" s="56"/>
      <c r="G64" s="362">
        <f>G65+G66+G67+G68</f>
        <v>84446</v>
      </c>
      <c r="H64" s="362">
        <f>H65+H66+H67+H68</f>
        <v>78182.94</v>
      </c>
      <c r="I64" s="362">
        <f>I65+I66+I67+I68</f>
        <v>102648</v>
      </c>
      <c r="J64" s="362">
        <f>J65+J66+J67+J68</f>
        <v>60190</v>
      </c>
      <c r="K64" s="362">
        <f>K65+K66+K67+K68</f>
        <v>56183.58</v>
      </c>
      <c r="L64" s="363">
        <f t="shared" si="1"/>
        <v>93.34371157999668</v>
      </c>
    </row>
    <row r="65" spans="1:12" ht="12.75">
      <c r="A65" s="8">
        <v>59</v>
      </c>
      <c r="B65" s="74">
        <v>652002</v>
      </c>
      <c r="C65" s="57" t="s">
        <v>613</v>
      </c>
      <c r="D65" s="57"/>
      <c r="E65" s="57"/>
      <c r="F65" s="57"/>
      <c r="G65" s="367">
        <v>74004</v>
      </c>
      <c r="H65" s="367">
        <v>55273.89</v>
      </c>
      <c r="I65" s="367">
        <v>75000</v>
      </c>
      <c r="J65" s="367">
        <v>30000</v>
      </c>
      <c r="K65" s="367">
        <v>26809.71</v>
      </c>
      <c r="L65" s="441">
        <f t="shared" si="1"/>
        <v>89.3657</v>
      </c>
    </row>
    <row r="66" spans="1:12" ht="12.75">
      <c r="A66" s="164">
        <v>60</v>
      </c>
      <c r="B66" s="72"/>
      <c r="C66" s="17" t="s">
        <v>614</v>
      </c>
      <c r="D66" s="17"/>
      <c r="E66" s="17"/>
      <c r="F66" s="17"/>
      <c r="G66" s="384">
        <v>5221</v>
      </c>
      <c r="H66" s="479">
        <v>0</v>
      </c>
      <c r="I66" s="384">
        <v>0</v>
      </c>
      <c r="J66" s="384">
        <v>2384</v>
      </c>
      <c r="K66" s="384">
        <v>2383.27</v>
      </c>
      <c r="L66" s="441">
        <f t="shared" si="1"/>
        <v>99.96937919463087</v>
      </c>
    </row>
    <row r="67" spans="1:12" ht="12.75">
      <c r="A67" s="8">
        <v>61</v>
      </c>
      <c r="B67" s="480" t="s">
        <v>615</v>
      </c>
      <c r="C67" s="57" t="s">
        <v>616</v>
      </c>
      <c r="D67" s="57"/>
      <c r="E67" s="57"/>
      <c r="F67" s="57"/>
      <c r="G67" s="367">
        <v>0</v>
      </c>
      <c r="H67" s="481">
        <v>15748.87</v>
      </c>
      <c r="I67" s="367">
        <v>22048</v>
      </c>
      <c r="J67" s="365">
        <v>22048</v>
      </c>
      <c r="K67" s="365">
        <v>19668.79</v>
      </c>
      <c r="L67" s="441">
        <f t="shared" si="1"/>
        <v>89.20895319303338</v>
      </c>
    </row>
    <row r="68" spans="1:12" ht="12.75">
      <c r="A68" s="8">
        <v>62</v>
      </c>
      <c r="B68" s="73"/>
      <c r="C68" s="57" t="s">
        <v>267</v>
      </c>
      <c r="D68" s="57"/>
      <c r="E68" s="57"/>
      <c r="F68" s="57"/>
      <c r="G68" s="367">
        <v>5221</v>
      </c>
      <c r="H68" s="481">
        <v>7160.18</v>
      </c>
      <c r="I68" s="367">
        <v>5600</v>
      </c>
      <c r="J68" s="365">
        <v>5758</v>
      </c>
      <c r="K68" s="365">
        <v>7321.81</v>
      </c>
      <c r="L68" s="441">
        <f t="shared" si="1"/>
        <v>127.15890934352205</v>
      </c>
    </row>
    <row r="69" spans="1:12" ht="12.75">
      <c r="A69" s="8">
        <v>63</v>
      </c>
      <c r="B69" s="73"/>
      <c r="C69" s="57"/>
      <c r="D69" s="57"/>
      <c r="E69" s="57"/>
      <c r="F69" s="57"/>
      <c r="G69" s="367"/>
      <c r="H69" s="481"/>
      <c r="I69" s="367"/>
      <c r="J69" s="365"/>
      <c r="K69" s="365"/>
      <c r="L69" s="365"/>
    </row>
    <row r="70" spans="1:12" ht="15.75">
      <c r="A70" s="8">
        <v>64</v>
      </c>
      <c r="B70" s="83" t="s">
        <v>23</v>
      </c>
      <c r="C70" s="49"/>
      <c r="D70" s="49"/>
      <c r="E70" s="49"/>
      <c r="F70" s="49"/>
      <c r="G70" s="356">
        <f>G72+G73+G74+G76</f>
        <v>14759</v>
      </c>
      <c r="H70" s="356">
        <f>H72+H73+H74+H76</f>
        <v>14411.41</v>
      </c>
      <c r="I70" s="356">
        <f>I72+I73+I74+I76</f>
        <v>14612</v>
      </c>
      <c r="J70" s="356">
        <f>J72+J73+J74+J76</f>
        <v>14612</v>
      </c>
      <c r="K70" s="356">
        <f>K72+K73+K74+K76</f>
        <v>15180.22</v>
      </c>
      <c r="L70" s="356">
        <f aca="true" t="shared" si="2" ref="L70:L78">K70*100/J70</f>
        <v>103.88872159868602</v>
      </c>
    </row>
    <row r="71" spans="1:12" ht="12.75">
      <c r="A71" s="13">
        <v>65</v>
      </c>
      <c r="B71" s="302"/>
      <c r="C71" s="303" t="s">
        <v>617</v>
      </c>
      <c r="D71" s="303"/>
      <c r="E71" s="303"/>
      <c r="F71" s="303"/>
      <c r="G71" s="482">
        <f>G70</f>
        <v>14759</v>
      </c>
      <c r="H71" s="482">
        <f>H70</f>
        <v>14411.41</v>
      </c>
      <c r="I71" s="482">
        <f>I70</f>
        <v>14612</v>
      </c>
      <c r="J71" s="482">
        <f>J70</f>
        <v>14612</v>
      </c>
      <c r="K71" s="482">
        <f>K70</f>
        <v>15180.22</v>
      </c>
      <c r="L71" s="376">
        <f t="shared" si="2"/>
        <v>103.88872159868602</v>
      </c>
    </row>
    <row r="72" spans="1:12" ht="12.75">
      <c r="A72" s="8">
        <v>66</v>
      </c>
      <c r="B72" s="82">
        <v>610</v>
      </c>
      <c r="C72" s="56" t="s">
        <v>498</v>
      </c>
      <c r="D72" s="56"/>
      <c r="E72" s="56"/>
      <c r="F72" s="56"/>
      <c r="G72" s="362">
        <v>10250</v>
      </c>
      <c r="H72" s="362">
        <v>10426.63</v>
      </c>
      <c r="I72" s="362">
        <v>10250</v>
      </c>
      <c r="J72" s="362">
        <v>10250</v>
      </c>
      <c r="K72" s="362">
        <v>10606.96</v>
      </c>
      <c r="L72" s="363">
        <f t="shared" si="2"/>
        <v>103.48253658536585</v>
      </c>
    </row>
    <row r="73" spans="1:12" ht="12.75">
      <c r="A73" s="13">
        <v>67</v>
      </c>
      <c r="B73" s="68">
        <v>620</v>
      </c>
      <c r="C73" s="55" t="s">
        <v>499</v>
      </c>
      <c r="D73" s="55"/>
      <c r="E73" s="55"/>
      <c r="F73" s="55"/>
      <c r="G73" s="368">
        <v>3662</v>
      </c>
      <c r="H73" s="368">
        <v>3126.55</v>
      </c>
      <c r="I73" s="368">
        <v>3662</v>
      </c>
      <c r="J73" s="368">
        <v>3662</v>
      </c>
      <c r="K73" s="368">
        <v>4040.9</v>
      </c>
      <c r="L73" s="363">
        <f t="shared" si="2"/>
        <v>110.34680502457674</v>
      </c>
    </row>
    <row r="74" spans="1:12" ht="12.75">
      <c r="A74" s="8">
        <v>68</v>
      </c>
      <c r="B74" s="82">
        <v>633</v>
      </c>
      <c r="C74" s="56" t="s">
        <v>507</v>
      </c>
      <c r="D74" s="56"/>
      <c r="E74" s="56"/>
      <c r="F74" s="56"/>
      <c r="G74" s="362">
        <f>G75</f>
        <v>211</v>
      </c>
      <c r="H74" s="362">
        <f>H75</f>
        <v>134.58</v>
      </c>
      <c r="I74" s="362">
        <f>I75</f>
        <v>200</v>
      </c>
      <c r="J74" s="362">
        <f>J75</f>
        <v>143</v>
      </c>
      <c r="K74" s="362">
        <f>K75</f>
        <v>0</v>
      </c>
      <c r="L74" s="363">
        <f t="shared" si="2"/>
        <v>0</v>
      </c>
    </row>
    <row r="75" spans="1:12" ht="12.75">
      <c r="A75" s="164">
        <v>69</v>
      </c>
      <c r="B75" s="72">
        <v>633006</v>
      </c>
      <c r="C75" s="60" t="s">
        <v>531</v>
      </c>
      <c r="D75" s="60"/>
      <c r="E75" s="60"/>
      <c r="F75" s="60"/>
      <c r="G75" s="366">
        <v>211</v>
      </c>
      <c r="H75" s="366">
        <v>134.58</v>
      </c>
      <c r="I75" s="366">
        <v>200</v>
      </c>
      <c r="J75" s="384">
        <v>143</v>
      </c>
      <c r="K75" s="384">
        <v>0</v>
      </c>
      <c r="L75" s="441">
        <f t="shared" si="2"/>
        <v>0</v>
      </c>
    </row>
    <row r="76" spans="1:12" ht="12.75">
      <c r="A76" s="8">
        <v>70</v>
      </c>
      <c r="B76" s="218">
        <v>637</v>
      </c>
      <c r="C76" s="79" t="s">
        <v>517</v>
      </c>
      <c r="D76" s="79"/>
      <c r="E76" s="79"/>
      <c r="F76" s="79"/>
      <c r="G76" s="483">
        <f>G77+G78</f>
        <v>636</v>
      </c>
      <c r="H76" s="483">
        <f>H77+H78</f>
        <v>723.65</v>
      </c>
      <c r="I76" s="483">
        <f>I77+I78</f>
        <v>500</v>
      </c>
      <c r="J76" s="483">
        <f>J77+J78</f>
        <v>557</v>
      </c>
      <c r="K76" s="483">
        <f>K77+K78</f>
        <v>532.36</v>
      </c>
      <c r="L76" s="363">
        <f t="shared" si="2"/>
        <v>95.57630161579893</v>
      </c>
    </row>
    <row r="77" spans="1:12" ht="12.75">
      <c r="A77" s="37">
        <v>71</v>
      </c>
      <c r="B77" s="74">
        <v>637014</v>
      </c>
      <c r="C77" s="66" t="s">
        <v>532</v>
      </c>
      <c r="D77" s="66"/>
      <c r="E77" s="66"/>
      <c r="F77" s="66"/>
      <c r="G77" s="367">
        <v>500</v>
      </c>
      <c r="H77" s="367">
        <v>500</v>
      </c>
      <c r="I77" s="367">
        <v>500</v>
      </c>
      <c r="J77" s="367">
        <v>500</v>
      </c>
      <c r="K77" s="367">
        <v>259.16</v>
      </c>
      <c r="L77" s="441">
        <f t="shared" si="2"/>
        <v>51.83200000000001</v>
      </c>
    </row>
    <row r="78" spans="1:12" ht="12.75">
      <c r="A78" s="8">
        <v>72</v>
      </c>
      <c r="B78" s="73">
        <v>642015</v>
      </c>
      <c r="C78" s="57" t="s">
        <v>26</v>
      </c>
      <c r="D78" s="57"/>
      <c r="E78" s="57"/>
      <c r="F78" s="57"/>
      <c r="G78" s="370">
        <v>136</v>
      </c>
      <c r="H78" s="380">
        <v>223.65</v>
      </c>
      <c r="I78" s="370">
        <v>0</v>
      </c>
      <c r="J78" s="484">
        <v>57</v>
      </c>
      <c r="K78" s="365">
        <v>273.2</v>
      </c>
      <c r="L78" s="441">
        <f t="shared" si="2"/>
        <v>479.29824561403507</v>
      </c>
    </row>
    <row r="79" spans="1:12" ht="12.75">
      <c r="A79" s="1"/>
      <c r="B79" s="72"/>
      <c r="C79" s="17"/>
      <c r="D79" s="17"/>
      <c r="E79" s="17"/>
      <c r="F79" s="17"/>
      <c r="G79" s="381"/>
      <c r="H79" s="381"/>
      <c r="I79" s="381"/>
      <c r="J79" s="324"/>
      <c r="K79" s="324"/>
      <c r="L79" s="324"/>
    </row>
    <row r="80" spans="1:12" ht="12.75">
      <c r="A80" s="1"/>
      <c r="B80" s="72"/>
      <c r="C80" s="17"/>
      <c r="D80" s="17"/>
      <c r="E80" s="17"/>
      <c r="F80" s="17"/>
      <c r="G80" s="381"/>
      <c r="H80" s="381"/>
      <c r="I80" s="381"/>
      <c r="J80" s="324"/>
      <c r="K80" s="324"/>
      <c r="L80" s="324"/>
    </row>
    <row r="81" spans="1:12" ht="12.75">
      <c r="A81" s="1"/>
      <c r="B81" s="72"/>
      <c r="C81" s="17"/>
      <c r="D81" s="17"/>
      <c r="E81" s="17"/>
      <c r="F81" s="17"/>
      <c r="G81" s="381"/>
      <c r="H81" s="381"/>
      <c r="I81" s="381"/>
      <c r="J81" s="324"/>
      <c r="K81" s="324"/>
      <c r="L81" s="534">
        <v>10</v>
      </c>
    </row>
    <row r="82" spans="1:12" ht="13.5" thickBot="1">
      <c r="A82" s="1"/>
      <c r="B82" s="72"/>
      <c r="C82" s="17"/>
      <c r="D82" s="17"/>
      <c r="E82" s="17"/>
      <c r="F82" s="17"/>
      <c r="G82" s="381"/>
      <c r="H82" s="381"/>
      <c r="I82" s="381"/>
      <c r="J82" s="324"/>
      <c r="K82" s="324"/>
      <c r="L82" s="534"/>
    </row>
    <row r="83" spans="1:12" ht="35.25" thickTop="1">
      <c r="A83" s="2" t="s">
        <v>460</v>
      </c>
      <c r="B83" s="3" t="s">
        <v>497</v>
      </c>
      <c r="C83" s="5"/>
      <c r="D83" s="5"/>
      <c r="E83" s="5"/>
      <c r="F83" s="5"/>
      <c r="G83" s="214" t="s">
        <v>535</v>
      </c>
      <c r="H83" s="214" t="s">
        <v>536</v>
      </c>
      <c r="I83" s="214" t="s">
        <v>312</v>
      </c>
      <c r="J83" s="214" t="s">
        <v>582</v>
      </c>
      <c r="K83" s="214" t="s">
        <v>418</v>
      </c>
      <c r="L83" s="214" t="s">
        <v>275</v>
      </c>
    </row>
    <row r="84" spans="1:12" ht="12.75">
      <c r="A84" s="167">
        <v>73</v>
      </c>
      <c r="B84" s="217"/>
      <c r="C84" s="485"/>
      <c r="D84" s="485"/>
      <c r="E84" s="485"/>
      <c r="F84" s="486"/>
      <c r="G84" s="487" t="s">
        <v>356</v>
      </c>
      <c r="H84" s="487" t="s">
        <v>356</v>
      </c>
      <c r="I84" s="487" t="s">
        <v>356</v>
      </c>
      <c r="J84" s="488" t="s">
        <v>356</v>
      </c>
      <c r="K84" s="488" t="s">
        <v>356</v>
      </c>
      <c r="L84" s="488"/>
    </row>
    <row r="85" spans="1:12" ht="15.75">
      <c r="A85" s="13">
        <v>74</v>
      </c>
      <c r="B85" s="80" t="s">
        <v>24</v>
      </c>
      <c r="C85" s="81"/>
      <c r="D85" s="81"/>
      <c r="E85" s="81"/>
      <c r="F85" s="81"/>
      <c r="G85" s="489">
        <f>G87+G116+G138</f>
        <v>145389</v>
      </c>
      <c r="H85" s="489">
        <f>H87+H116+H138</f>
        <v>151342.21</v>
      </c>
      <c r="I85" s="489">
        <f>I87+I116+I138</f>
        <v>144926</v>
      </c>
      <c r="J85" s="489">
        <f>J87+J116+J138</f>
        <v>151980</v>
      </c>
      <c r="K85" s="489">
        <f>K87+K116+K138</f>
        <v>154825.90000000002</v>
      </c>
      <c r="L85" s="356">
        <f>K85*100/J85</f>
        <v>101.87254901960786</v>
      </c>
    </row>
    <row r="86" spans="1:12" ht="12.75">
      <c r="A86" s="270">
        <v>75</v>
      </c>
      <c r="B86" s="300"/>
      <c r="C86" s="266"/>
      <c r="D86" s="266"/>
      <c r="E86" s="266"/>
      <c r="F86" s="266"/>
      <c r="G86" s="375"/>
      <c r="H86" s="375"/>
      <c r="I86" s="375"/>
      <c r="J86" s="375"/>
      <c r="K86" s="375"/>
      <c r="L86" s="375"/>
    </row>
    <row r="87" spans="1:12" ht="12.75">
      <c r="A87" s="301">
        <v>76</v>
      </c>
      <c r="B87" s="302"/>
      <c r="C87" s="302" t="s">
        <v>25</v>
      </c>
      <c r="D87" s="303"/>
      <c r="E87" s="303"/>
      <c r="F87" s="303"/>
      <c r="G87" s="378">
        <f>G88+G89+G90+G91+G92+G93+G100+G104+G108+G113</f>
        <v>136355</v>
      </c>
      <c r="H87" s="378">
        <f>H88+H89+H90+H91+H92+H93+H100+H104+H108+H113</f>
        <v>138949.88999999998</v>
      </c>
      <c r="I87" s="378">
        <f>I88+I89+I90+I91+I92+I93+I100+I104+I108+I113</f>
        <v>139046</v>
      </c>
      <c r="J87" s="378">
        <f>J88+J89+J90+J91+J92+J93+J100+J104+J108+J113</f>
        <v>139533</v>
      </c>
      <c r="K87" s="378">
        <f>K88+K89+K90+K91+K92+K93+K100+K104+K108+K113</f>
        <v>144392.95</v>
      </c>
      <c r="L87" s="376">
        <f aca="true" t="shared" si="3" ref="L87:L112">K87*100/J87</f>
        <v>103.48301118731771</v>
      </c>
    </row>
    <row r="88" spans="1:12" ht="12.75">
      <c r="A88" s="8">
        <v>77</v>
      </c>
      <c r="B88" s="82">
        <v>610</v>
      </c>
      <c r="C88" s="56" t="s">
        <v>498</v>
      </c>
      <c r="D88" s="56"/>
      <c r="E88" s="56"/>
      <c r="F88" s="56"/>
      <c r="G88" s="362">
        <v>86852</v>
      </c>
      <c r="H88" s="362">
        <v>92625.41</v>
      </c>
      <c r="I88" s="362">
        <v>89400</v>
      </c>
      <c r="J88" s="362">
        <v>89400</v>
      </c>
      <c r="K88" s="362">
        <v>95892.56</v>
      </c>
      <c r="L88" s="363">
        <f t="shared" si="3"/>
        <v>107.26237136465325</v>
      </c>
    </row>
    <row r="89" spans="1:12" ht="12.75">
      <c r="A89" s="13">
        <v>78</v>
      </c>
      <c r="B89" s="68">
        <v>620</v>
      </c>
      <c r="C89" s="55" t="s">
        <v>499</v>
      </c>
      <c r="D89" s="55"/>
      <c r="E89" s="55"/>
      <c r="F89" s="55"/>
      <c r="G89" s="368">
        <v>33619</v>
      </c>
      <c r="H89" s="368">
        <v>32122.64</v>
      </c>
      <c r="I89" s="368">
        <v>31290</v>
      </c>
      <c r="J89" s="368">
        <v>31290</v>
      </c>
      <c r="K89" s="368">
        <v>32504.41</v>
      </c>
      <c r="L89" s="363">
        <f t="shared" si="3"/>
        <v>103.88114413550655</v>
      </c>
    </row>
    <row r="90" spans="1:12" ht="12.75">
      <c r="A90" s="8">
        <v>79</v>
      </c>
      <c r="B90" s="73"/>
      <c r="C90" s="84" t="s">
        <v>500</v>
      </c>
      <c r="D90" s="57"/>
      <c r="E90" s="57"/>
      <c r="F90" s="57"/>
      <c r="G90" s="367">
        <v>1591</v>
      </c>
      <c r="H90" s="367">
        <v>1838.62</v>
      </c>
      <c r="I90" s="367">
        <v>1788</v>
      </c>
      <c r="J90" s="367">
        <v>1788</v>
      </c>
      <c r="K90" s="367">
        <v>1960.41</v>
      </c>
      <c r="L90" s="441">
        <f t="shared" si="3"/>
        <v>109.64261744966443</v>
      </c>
    </row>
    <row r="91" spans="1:12" ht="12.75">
      <c r="A91" s="13">
        <v>80</v>
      </c>
      <c r="B91" s="68">
        <v>631</v>
      </c>
      <c r="C91" s="55" t="s">
        <v>502</v>
      </c>
      <c r="D91" s="55"/>
      <c r="E91" s="55"/>
      <c r="F91" s="55"/>
      <c r="G91" s="368">
        <v>95</v>
      </c>
      <c r="H91" s="368">
        <v>168</v>
      </c>
      <c r="I91" s="368">
        <v>332</v>
      </c>
      <c r="J91" s="368">
        <v>332</v>
      </c>
      <c r="K91" s="368">
        <v>0</v>
      </c>
      <c r="L91" s="363">
        <f t="shared" si="3"/>
        <v>0</v>
      </c>
    </row>
    <row r="92" spans="1:12" ht="12.75">
      <c r="A92" s="8">
        <v>81</v>
      </c>
      <c r="B92" s="82">
        <v>632</v>
      </c>
      <c r="C92" s="56" t="s">
        <v>503</v>
      </c>
      <c r="D92" s="56"/>
      <c r="E92" s="56"/>
      <c r="F92" s="56"/>
      <c r="G92" s="362">
        <v>867</v>
      </c>
      <c r="H92" s="362">
        <v>824.69</v>
      </c>
      <c r="I92" s="362">
        <v>1000</v>
      </c>
      <c r="J92" s="362">
        <v>1000</v>
      </c>
      <c r="K92" s="362">
        <v>816.77</v>
      </c>
      <c r="L92" s="363">
        <f t="shared" si="3"/>
        <v>81.677</v>
      </c>
    </row>
    <row r="93" spans="1:12" ht="12.75">
      <c r="A93" s="13">
        <v>82</v>
      </c>
      <c r="B93" s="68">
        <v>633</v>
      </c>
      <c r="C93" s="55" t="s">
        <v>507</v>
      </c>
      <c r="D93" s="55"/>
      <c r="E93" s="55"/>
      <c r="F93" s="55"/>
      <c r="G93" s="368">
        <f>G94+G95+G96+G97+G98+G99</f>
        <v>1397</v>
      </c>
      <c r="H93" s="368">
        <f>H94+H95+H96+H97+H98+H99</f>
        <v>2387.85</v>
      </c>
      <c r="I93" s="368">
        <f>I94+I95+I96+I97+I98+I99</f>
        <v>3490</v>
      </c>
      <c r="J93" s="368">
        <f>J94+J95+J96+J97+J98+J99</f>
        <v>3423</v>
      </c>
      <c r="K93" s="368">
        <f>K94+K95+K96+K97+K98+K99</f>
        <v>3281.67</v>
      </c>
      <c r="L93" s="363">
        <f t="shared" si="3"/>
        <v>95.87116564417178</v>
      </c>
    </row>
    <row r="94" spans="1:12" ht="12.75">
      <c r="A94" s="8">
        <v>83</v>
      </c>
      <c r="B94" s="73">
        <v>633001</v>
      </c>
      <c r="C94" s="57" t="s">
        <v>603</v>
      </c>
      <c r="D94" s="57"/>
      <c r="E94" s="57"/>
      <c r="F94" s="57"/>
      <c r="G94" s="367">
        <v>0</v>
      </c>
      <c r="H94" s="367">
        <v>0</v>
      </c>
      <c r="I94" s="367">
        <v>0</v>
      </c>
      <c r="J94" s="367">
        <v>0</v>
      </c>
      <c r="K94" s="367">
        <v>0</v>
      </c>
      <c r="L94" s="441">
        <v>0</v>
      </c>
    </row>
    <row r="95" spans="1:12" ht="12.75">
      <c r="A95" s="13">
        <v>84</v>
      </c>
      <c r="B95" s="72">
        <v>633002</v>
      </c>
      <c r="C95" s="60" t="s">
        <v>508</v>
      </c>
      <c r="D95" s="60"/>
      <c r="E95" s="60"/>
      <c r="F95" s="60"/>
      <c r="G95" s="366">
        <v>0</v>
      </c>
      <c r="H95" s="366">
        <v>0</v>
      </c>
      <c r="I95" s="366">
        <v>0</v>
      </c>
      <c r="J95" s="366">
        <v>0</v>
      </c>
      <c r="K95" s="366">
        <v>0</v>
      </c>
      <c r="L95" s="441">
        <v>0</v>
      </c>
    </row>
    <row r="96" spans="1:12" ht="12.75">
      <c r="A96" s="8">
        <v>85</v>
      </c>
      <c r="B96" s="73">
        <v>633006</v>
      </c>
      <c r="C96" s="57" t="s">
        <v>531</v>
      </c>
      <c r="D96" s="57"/>
      <c r="E96" s="57"/>
      <c r="F96" s="57"/>
      <c r="G96" s="367">
        <v>1020</v>
      </c>
      <c r="H96" s="367">
        <v>920.25</v>
      </c>
      <c r="I96" s="367">
        <v>1000</v>
      </c>
      <c r="J96" s="367">
        <v>1431</v>
      </c>
      <c r="K96" s="367">
        <v>1633.13</v>
      </c>
      <c r="L96" s="441">
        <f t="shared" si="3"/>
        <v>114.12508735150244</v>
      </c>
    </row>
    <row r="97" spans="1:12" ht="12.75">
      <c r="A97" s="13">
        <v>86</v>
      </c>
      <c r="B97" s="72">
        <v>633007</v>
      </c>
      <c r="C97" s="17" t="s">
        <v>765</v>
      </c>
      <c r="D97" s="17"/>
      <c r="E97" s="17"/>
      <c r="F97" s="17"/>
      <c r="G97" s="366">
        <v>58</v>
      </c>
      <c r="H97" s="366">
        <v>497.44</v>
      </c>
      <c r="I97" s="366">
        <v>0</v>
      </c>
      <c r="J97" s="366">
        <v>0</v>
      </c>
      <c r="K97" s="366">
        <v>5.6</v>
      </c>
      <c r="L97" s="650" t="s">
        <v>257</v>
      </c>
    </row>
    <row r="98" spans="1:12" ht="12.75">
      <c r="A98" s="8">
        <v>87</v>
      </c>
      <c r="B98" s="73">
        <v>633010</v>
      </c>
      <c r="C98" s="57" t="s">
        <v>510</v>
      </c>
      <c r="D98" s="57"/>
      <c r="E98" s="57"/>
      <c r="F98" s="57"/>
      <c r="G98" s="367">
        <v>250</v>
      </c>
      <c r="H98" s="367">
        <v>970.16</v>
      </c>
      <c r="I98" s="367">
        <v>1992</v>
      </c>
      <c r="J98" s="367">
        <v>1992</v>
      </c>
      <c r="K98" s="367">
        <v>1642.94</v>
      </c>
      <c r="L98" s="441">
        <f t="shared" si="3"/>
        <v>82.47690763052209</v>
      </c>
    </row>
    <row r="99" spans="1:12" ht="12.75">
      <c r="A99" s="8">
        <v>88</v>
      </c>
      <c r="B99" s="73">
        <v>633016</v>
      </c>
      <c r="C99" s="57" t="s">
        <v>511</v>
      </c>
      <c r="D99" s="57"/>
      <c r="E99" s="57"/>
      <c r="F99" s="57"/>
      <c r="G99" s="367">
        <v>69</v>
      </c>
      <c r="H99" s="367">
        <v>0</v>
      </c>
      <c r="I99" s="367">
        <v>498</v>
      </c>
      <c r="J99" s="367">
        <v>0</v>
      </c>
      <c r="K99" s="367">
        <v>0</v>
      </c>
      <c r="L99" s="441">
        <v>0</v>
      </c>
    </row>
    <row r="100" spans="1:12" ht="12.75">
      <c r="A100" s="13">
        <v>89</v>
      </c>
      <c r="B100" s="68">
        <v>634</v>
      </c>
      <c r="C100" s="55" t="s">
        <v>512</v>
      </c>
      <c r="D100" s="55"/>
      <c r="E100" s="55"/>
      <c r="F100" s="55"/>
      <c r="G100" s="368">
        <f>G101+G102+G103</f>
        <v>4008</v>
      </c>
      <c r="H100" s="368">
        <f>H101+H102+H103</f>
        <v>4245.98</v>
      </c>
      <c r="I100" s="368">
        <f>I101+I102+I103</f>
        <v>6018</v>
      </c>
      <c r="J100" s="362">
        <f>J101+J102+J103</f>
        <v>6572</v>
      </c>
      <c r="K100" s="362">
        <f>K101+K102+K103</f>
        <v>5207.43</v>
      </c>
      <c r="L100" s="363">
        <f t="shared" si="3"/>
        <v>79.23660986001217</v>
      </c>
    </row>
    <row r="101" spans="1:12" ht="12.75">
      <c r="A101" s="8">
        <v>90</v>
      </c>
      <c r="B101" s="73">
        <v>634001</v>
      </c>
      <c r="C101" s="57" t="s">
        <v>513</v>
      </c>
      <c r="D101" s="57"/>
      <c r="E101" s="57"/>
      <c r="F101" s="57"/>
      <c r="G101" s="367">
        <v>2523</v>
      </c>
      <c r="H101" s="367">
        <v>3076.22</v>
      </c>
      <c r="I101" s="367">
        <v>4647</v>
      </c>
      <c r="J101" s="367">
        <v>4647</v>
      </c>
      <c r="K101" s="367">
        <v>3463.08</v>
      </c>
      <c r="L101" s="441">
        <f t="shared" si="3"/>
        <v>74.5229180116204</v>
      </c>
    </row>
    <row r="102" spans="1:12" ht="12.75">
      <c r="A102" s="8">
        <v>91</v>
      </c>
      <c r="B102" s="73">
        <v>634002</v>
      </c>
      <c r="C102" s="57" t="s">
        <v>514</v>
      </c>
      <c r="D102" s="57"/>
      <c r="E102" s="57"/>
      <c r="F102" s="57"/>
      <c r="G102" s="367">
        <v>962</v>
      </c>
      <c r="H102" s="367">
        <v>839.38</v>
      </c>
      <c r="I102" s="367">
        <v>840</v>
      </c>
      <c r="J102" s="367">
        <v>1394</v>
      </c>
      <c r="K102" s="367">
        <v>1413.97</v>
      </c>
      <c r="L102" s="441">
        <f t="shared" si="3"/>
        <v>101.43256814921091</v>
      </c>
    </row>
    <row r="103" spans="1:12" ht="12.75">
      <c r="A103" s="13">
        <v>92</v>
      </c>
      <c r="B103" s="72">
        <v>634003</v>
      </c>
      <c r="C103" s="17" t="s">
        <v>515</v>
      </c>
      <c r="D103" s="17"/>
      <c r="E103" s="17"/>
      <c r="F103" s="17"/>
      <c r="G103" s="473">
        <v>523</v>
      </c>
      <c r="H103" s="473">
        <v>330.38</v>
      </c>
      <c r="I103" s="473">
        <v>531</v>
      </c>
      <c r="J103" s="473">
        <v>531</v>
      </c>
      <c r="K103" s="473">
        <v>330.38</v>
      </c>
      <c r="L103" s="441">
        <f t="shared" si="3"/>
        <v>62.218455743879474</v>
      </c>
    </row>
    <row r="104" spans="1:12" ht="12.75">
      <c r="A104" s="8">
        <v>93</v>
      </c>
      <c r="B104" s="82">
        <v>635</v>
      </c>
      <c r="C104" s="56" t="s">
        <v>277</v>
      </c>
      <c r="D104" s="56"/>
      <c r="E104" s="56"/>
      <c r="F104" s="56"/>
      <c r="G104" s="362">
        <f>G105+G106+G107</f>
        <v>319</v>
      </c>
      <c r="H104" s="362">
        <f>H105+H106+H107</f>
        <v>182.33</v>
      </c>
      <c r="I104" s="362">
        <f>I105+I106+I107</f>
        <v>635</v>
      </c>
      <c r="J104" s="362">
        <f>J105+J106+J107</f>
        <v>635</v>
      </c>
      <c r="K104" s="362">
        <f>K105+K106+K107</f>
        <v>16.5</v>
      </c>
      <c r="L104" s="363">
        <f t="shared" si="3"/>
        <v>2.5984251968503935</v>
      </c>
    </row>
    <row r="105" spans="1:12" ht="12.75">
      <c r="A105" s="13">
        <v>94</v>
      </c>
      <c r="B105" s="72">
        <v>635002</v>
      </c>
      <c r="C105" s="17" t="s">
        <v>618</v>
      </c>
      <c r="D105" s="17"/>
      <c r="E105" s="17"/>
      <c r="F105" s="17"/>
      <c r="G105" s="366">
        <v>195</v>
      </c>
      <c r="H105" s="366">
        <v>0</v>
      </c>
      <c r="I105" s="366">
        <v>166</v>
      </c>
      <c r="J105" s="366">
        <v>166</v>
      </c>
      <c r="K105" s="366">
        <v>0</v>
      </c>
      <c r="L105" s="441">
        <f t="shared" si="3"/>
        <v>0</v>
      </c>
    </row>
    <row r="106" spans="1:12" ht="12.75">
      <c r="A106" s="8">
        <v>95</v>
      </c>
      <c r="B106" s="73">
        <v>635003</v>
      </c>
      <c r="C106" s="57" t="s">
        <v>773</v>
      </c>
      <c r="D106" s="57"/>
      <c r="E106" s="57"/>
      <c r="F106" s="57"/>
      <c r="G106" s="367">
        <v>124</v>
      </c>
      <c r="H106" s="367">
        <v>182.33</v>
      </c>
      <c r="I106" s="367">
        <v>166</v>
      </c>
      <c r="J106" s="367">
        <v>166</v>
      </c>
      <c r="K106" s="367">
        <v>0</v>
      </c>
      <c r="L106" s="441">
        <f t="shared" si="3"/>
        <v>0</v>
      </c>
    </row>
    <row r="107" spans="1:12" ht="12.75">
      <c r="A107" s="13">
        <v>96</v>
      </c>
      <c r="B107" s="72">
        <v>635006</v>
      </c>
      <c r="C107" s="17" t="s">
        <v>619</v>
      </c>
      <c r="D107" s="17"/>
      <c r="E107" s="17"/>
      <c r="F107" s="17"/>
      <c r="G107" s="366">
        <v>0</v>
      </c>
      <c r="H107" s="366">
        <v>0</v>
      </c>
      <c r="I107" s="366">
        <v>303</v>
      </c>
      <c r="J107" s="366">
        <v>303</v>
      </c>
      <c r="K107" s="366">
        <v>16.5</v>
      </c>
      <c r="L107" s="441">
        <f t="shared" si="3"/>
        <v>5.445544554455446</v>
      </c>
    </row>
    <row r="108" spans="1:12" ht="12.75">
      <c r="A108" s="8">
        <v>97</v>
      </c>
      <c r="B108" s="82">
        <v>637</v>
      </c>
      <c r="C108" s="56" t="s">
        <v>517</v>
      </c>
      <c r="D108" s="56"/>
      <c r="E108" s="56"/>
      <c r="F108" s="56"/>
      <c r="G108" s="362">
        <f>G109+G110+G111+G112</f>
        <v>4764</v>
      </c>
      <c r="H108" s="362">
        <f>H109+H110+H111+H112</f>
        <v>4554.37</v>
      </c>
      <c r="I108" s="362">
        <f>I109+I110+I111+I112</f>
        <v>5093</v>
      </c>
      <c r="J108" s="490">
        <f>J109+J110+J111+J112</f>
        <v>5093</v>
      </c>
      <c r="K108" s="490">
        <f>K109+K110+K111+K112</f>
        <v>4713.2</v>
      </c>
      <c r="L108" s="363">
        <f t="shared" si="3"/>
        <v>92.54270567445514</v>
      </c>
    </row>
    <row r="109" spans="1:12" ht="12.75">
      <c r="A109" s="13">
        <v>98</v>
      </c>
      <c r="B109" s="72">
        <v>637001</v>
      </c>
      <c r="C109" s="17" t="s">
        <v>518</v>
      </c>
      <c r="D109" s="17"/>
      <c r="E109" s="17"/>
      <c r="F109" s="17"/>
      <c r="G109" s="366">
        <v>192</v>
      </c>
      <c r="H109" s="366">
        <v>0</v>
      </c>
      <c r="I109" s="366">
        <v>200</v>
      </c>
      <c r="J109" s="366">
        <v>200</v>
      </c>
      <c r="K109" s="366">
        <v>0</v>
      </c>
      <c r="L109" s="441">
        <f t="shared" si="3"/>
        <v>0</v>
      </c>
    </row>
    <row r="110" spans="1:12" ht="12.75">
      <c r="A110" s="8">
        <v>99</v>
      </c>
      <c r="B110" s="73">
        <v>637005</v>
      </c>
      <c r="C110" s="57" t="s">
        <v>521</v>
      </c>
      <c r="D110" s="57"/>
      <c r="E110" s="57"/>
      <c r="F110" s="57"/>
      <c r="G110" s="367">
        <v>410</v>
      </c>
      <c r="H110" s="367">
        <v>411.6</v>
      </c>
      <c r="I110" s="367">
        <v>412</v>
      </c>
      <c r="J110" s="367">
        <v>412</v>
      </c>
      <c r="K110" s="367">
        <v>394.2</v>
      </c>
      <c r="L110" s="441">
        <f t="shared" si="3"/>
        <v>95.67961165048544</v>
      </c>
    </row>
    <row r="111" spans="1:12" ht="12.75">
      <c r="A111" s="13">
        <v>100</v>
      </c>
      <c r="B111" s="72">
        <v>637014</v>
      </c>
      <c r="C111" s="17" t="s">
        <v>524</v>
      </c>
      <c r="D111" s="17"/>
      <c r="E111" s="17"/>
      <c r="F111" s="17"/>
      <c r="G111" s="366">
        <v>3000</v>
      </c>
      <c r="H111" s="366">
        <v>3000</v>
      </c>
      <c r="I111" s="366">
        <v>3319</v>
      </c>
      <c r="J111" s="366">
        <v>3319</v>
      </c>
      <c r="K111" s="366">
        <v>3319</v>
      </c>
      <c r="L111" s="441">
        <f t="shared" si="3"/>
        <v>100</v>
      </c>
    </row>
    <row r="112" spans="1:12" ht="12.75">
      <c r="A112" s="8">
        <v>101</v>
      </c>
      <c r="B112" s="73">
        <v>637016</v>
      </c>
      <c r="C112" s="57" t="s">
        <v>525</v>
      </c>
      <c r="D112" s="57"/>
      <c r="E112" s="57"/>
      <c r="F112" s="57"/>
      <c r="G112" s="367">
        <v>1162</v>
      </c>
      <c r="H112" s="367">
        <v>1142.77</v>
      </c>
      <c r="I112" s="367">
        <v>1162</v>
      </c>
      <c r="J112" s="367">
        <v>1162</v>
      </c>
      <c r="K112" s="367">
        <v>1000</v>
      </c>
      <c r="L112" s="441">
        <f t="shared" si="3"/>
        <v>86.05851979345955</v>
      </c>
    </row>
    <row r="113" spans="1:12" ht="12.75">
      <c r="A113" s="8">
        <v>102</v>
      </c>
      <c r="B113" s="68">
        <v>642</v>
      </c>
      <c r="C113" s="55" t="s">
        <v>528</v>
      </c>
      <c r="D113" s="55"/>
      <c r="E113" s="55"/>
      <c r="F113" s="55"/>
      <c r="G113" s="377">
        <f>G114</f>
        <v>2843</v>
      </c>
      <c r="H113" s="377">
        <f>H114</f>
        <v>0</v>
      </c>
      <c r="I113" s="377">
        <f>I114</f>
        <v>0</v>
      </c>
      <c r="J113" s="377">
        <f>J114</f>
        <v>0</v>
      </c>
      <c r="K113" s="377">
        <f>K114</f>
        <v>0</v>
      </c>
      <c r="L113" s="363">
        <v>0</v>
      </c>
    </row>
    <row r="114" spans="1:12" ht="12.75">
      <c r="A114" s="8">
        <v>103</v>
      </c>
      <c r="B114" s="73">
        <v>642015</v>
      </c>
      <c r="C114" s="57" t="s">
        <v>26</v>
      </c>
      <c r="D114" s="57"/>
      <c r="E114" s="57"/>
      <c r="F114" s="57"/>
      <c r="G114" s="367">
        <v>2843</v>
      </c>
      <c r="H114" s="367">
        <v>0</v>
      </c>
      <c r="I114" s="367">
        <v>0</v>
      </c>
      <c r="J114" s="367">
        <v>0</v>
      </c>
      <c r="K114" s="367">
        <v>0</v>
      </c>
      <c r="L114" s="441">
        <v>0</v>
      </c>
    </row>
    <row r="115" spans="1:12" ht="12.75">
      <c r="A115" s="8">
        <v>104</v>
      </c>
      <c r="B115" s="73"/>
      <c r="C115" s="57"/>
      <c r="D115" s="57"/>
      <c r="E115" s="57"/>
      <c r="F115" s="57"/>
      <c r="G115" s="367"/>
      <c r="H115" s="367"/>
      <c r="I115" s="367"/>
      <c r="J115" s="367"/>
      <c r="K115" s="367"/>
      <c r="L115" s="367"/>
    </row>
    <row r="116" spans="1:12" ht="12.75">
      <c r="A116" s="8">
        <v>105</v>
      </c>
      <c r="B116" s="304"/>
      <c r="C116" s="304" t="s">
        <v>27</v>
      </c>
      <c r="D116" s="305"/>
      <c r="E116" s="305"/>
      <c r="F116" s="305"/>
      <c r="G116" s="376">
        <f>G117+G119+G125+G130+G132+G135</f>
        <v>4881</v>
      </c>
      <c r="H116" s="376">
        <f>H117+H119+H125+H130+H132+H135</f>
        <v>5250</v>
      </c>
      <c r="I116" s="376">
        <f>I117+I119+I125+I130+I132+I135</f>
        <v>512</v>
      </c>
      <c r="J116" s="376">
        <f>J117+J119+J125+J130+J132+J135</f>
        <v>7134</v>
      </c>
      <c r="K116" s="376">
        <f>K117+K119+K125+K130+K132+K135</f>
        <v>7821.94</v>
      </c>
      <c r="L116" s="376">
        <f>K116*100/J116</f>
        <v>109.64311746565741</v>
      </c>
    </row>
    <row r="117" spans="1:12" ht="12.75">
      <c r="A117" s="13">
        <v>106</v>
      </c>
      <c r="B117" s="68">
        <v>631</v>
      </c>
      <c r="C117" s="55" t="s">
        <v>502</v>
      </c>
      <c r="D117" s="55"/>
      <c r="E117" s="55"/>
      <c r="F117" s="55"/>
      <c r="G117" s="368">
        <f>G118</f>
        <v>0</v>
      </c>
      <c r="H117" s="368">
        <f>H118</f>
        <v>0</v>
      </c>
      <c r="I117" s="368">
        <f>I118</f>
        <v>0</v>
      </c>
      <c r="J117" s="368">
        <f>J118</f>
        <v>0</v>
      </c>
      <c r="K117" s="368">
        <f>K118</f>
        <v>0</v>
      </c>
      <c r="L117" s="363">
        <v>0</v>
      </c>
    </row>
    <row r="118" spans="1:12" ht="12.75">
      <c r="A118" s="8">
        <v>107</v>
      </c>
      <c r="B118" s="73">
        <v>631001</v>
      </c>
      <c r="C118" s="57" t="s">
        <v>763</v>
      </c>
      <c r="D118" s="57"/>
      <c r="E118" s="57"/>
      <c r="F118" s="57"/>
      <c r="G118" s="367">
        <v>0</v>
      </c>
      <c r="H118" s="367">
        <v>0</v>
      </c>
      <c r="I118" s="367">
        <v>0</v>
      </c>
      <c r="J118" s="367">
        <v>0</v>
      </c>
      <c r="K118" s="367">
        <v>0</v>
      </c>
      <c r="L118" s="441">
        <v>0</v>
      </c>
    </row>
    <row r="119" spans="1:12" ht="12.75">
      <c r="A119" s="8">
        <v>108</v>
      </c>
      <c r="B119" s="82">
        <v>632</v>
      </c>
      <c r="C119" s="56" t="s">
        <v>503</v>
      </c>
      <c r="D119" s="56"/>
      <c r="E119" s="56"/>
      <c r="F119" s="56"/>
      <c r="G119" s="362">
        <v>0</v>
      </c>
      <c r="H119" s="362">
        <v>0</v>
      </c>
      <c r="I119" s="362">
        <v>0</v>
      </c>
      <c r="J119" s="362">
        <v>0</v>
      </c>
      <c r="K119" s="362">
        <v>0</v>
      </c>
      <c r="L119" s="363">
        <v>0</v>
      </c>
    </row>
    <row r="120" spans="1:12" ht="12.75">
      <c r="A120" s="1"/>
      <c r="B120" s="68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2.75">
      <c r="A121" s="1"/>
      <c r="B121" s="68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3.5" thickBot="1">
      <c r="A122" s="1"/>
      <c r="B122" s="68"/>
      <c r="C122" s="55"/>
      <c r="D122" s="55"/>
      <c r="E122" s="55"/>
      <c r="F122" s="55"/>
      <c r="G122" s="55"/>
      <c r="H122" s="55"/>
      <c r="I122" s="55"/>
      <c r="J122" s="491"/>
      <c r="K122" s="491"/>
      <c r="L122" s="535">
        <v>11</v>
      </c>
    </row>
    <row r="123" spans="1:12" ht="35.25" thickTop="1">
      <c r="A123" s="2" t="s">
        <v>460</v>
      </c>
      <c r="B123" s="3" t="s">
        <v>497</v>
      </c>
      <c r="C123" s="5"/>
      <c r="D123" s="5"/>
      <c r="E123" s="5"/>
      <c r="F123" s="5"/>
      <c r="G123" s="214" t="s">
        <v>535</v>
      </c>
      <c r="H123" s="214" t="s">
        <v>536</v>
      </c>
      <c r="I123" s="214" t="s">
        <v>312</v>
      </c>
      <c r="J123" s="214" t="s">
        <v>582</v>
      </c>
      <c r="K123" s="214" t="s">
        <v>418</v>
      </c>
      <c r="L123" s="214" t="s">
        <v>275</v>
      </c>
    </row>
    <row r="124" spans="1:12" ht="12.75">
      <c r="A124" s="8">
        <v>109</v>
      </c>
      <c r="B124" s="82"/>
      <c r="C124" s="56"/>
      <c r="D124" s="56"/>
      <c r="E124" s="56"/>
      <c r="F124" s="56"/>
      <c r="G124" s="492" t="s">
        <v>356</v>
      </c>
      <c r="H124" s="487" t="s">
        <v>356</v>
      </c>
      <c r="I124" s="487" t="s">
        <v>356</v>
      </c>
      <c r="J124" s="488" t="s">
        <v>356</v>
      </c>
      <c r="K124" s="488" t="s">
        <v>356</v>
      </c>
      <c r="L124" s="488"/>
    </row>
    <row r="125" spans="1:12" ht="12.75">
      <c r="A125" s="8">
        <v>110</v>
      </c>
      <c r="B125" s="68">
        <v>633</v>
      </c>
      <c r="C125" s="55" t="s">
        <v>507</v>
      </c>
      <c r="D125" s="55"/>
      <c r="E125" s="55"/>
      <c r="F125" s="55"/>
      <c r="G125" s="368">
        <f>G126+G127+G128+G129</f>
        <v>0</v>
      </c>
      <c r="H125" s="368">
        <f>H126+H127+H128+H129</f>
        <v>0</v>
      </c>
      <c r="I125" s="368">
        <f>I126+I127+I128+I129</f>
        <v>412</v>
      </c>
      <c r="J125" s="368">
        <f>J126+J127+J128+J129</f>
        <v>412</v>
      </c>
      <c r="K125" s="368">
        <f>K126+K127+K128+K129</f>
        <v>0</v>
      </c>
      <c r="L125" s="363">
        <f aca="true" t="shared" si="4" ref="L125:L136">K125*100/J125</f>
        <v>0</v>
      </c>
    </row>
    <row r="126" spans="1:12" ht="12.75">
      <c r="A126" s="8">
        <v>111</v>
      </c>
      <c r="B126" s="73">
        <v>633005</v>
      </c>
      <c r="C126" s="57" t="s">
        <v>764</v>
      </c>
      <c r="D126" s="57"/>
      <c r="E126" s="57"/>
      <c r="F126" s="57"/>
      <c r="G126" s="370">
        <v>0</v>
      </c>
      <c r="H126" s="370">
        <v>0</v>
      </c>
      <c r="I126" s="370">
        <v>66</v>
      </c>
      <c r="J126" s="370">
        <v>66</v>
      </c>
      <c r="K126" s="370">
        <v>0</v>
      </c>
      <c r="L126" s="441">
        <f t="shared" si="4"/>
        <v>0</v>
      </c>
    </row>
    <row r="127" spans="1:12" ht="12.75">
      <c r="A127" s="8">
        <v>112</v>
      </c>
      <c r="B127" s="73">
        <v>633006</v>
      </c>
      <c r="C127" s="66" t="s">
        <v>531</v>
      </c>
      <c r="D127" s="66"/>
      <c r="E127" s="66"/>
      <c r="F127" s="66"/>
      <c r="G127" s="367">
        <v>0</v>
      </c>
      <c r="H127" s="367">
        <v>0</v>
      </c>
      <c r="I127" s="367">
        <v>100</v>
      </c>
      <c r="J127" s="367">
        <v>100</v>
      </c>
      <c r="K127" s="367">
        <v>0</v>
      </c>
      <c r="L127" s="441">
        <f t="shared" si="4"/>
        <v>0</v>
      </c>
    </row>
    <row r="128" spans="1:12" ht="12.75">
      <c r="A128" s="8">
        <v>113</v>
      </c>
      <c r="B128" s="73">
        <v>633007</v>
      </c>
      <c r="C128" s="57" t="s">
        <v>765</v>
      </c>
      <c r="D128" s="57"/>
      <c r="E128" s="57"/>
      <c r="F128" s="57"/>
      <c r="G128" s="370">
        <v>0</v>
      </c>
      <c r="H128" s="370">
        <v>0</v>
      </c>
      <c r="I128" s="370">
        <v>146</v>
      </c>
      <c r="J128" s="370">
        <v>146</v>
      </c>
      <c r="K128" s="370">
        <v>0</v>
      </c>
      <c r="L128" s="441">
        <f t="shared" si="4"/>
        <v>0</v>
      </c>
    </row>
    <row r="129" spans="1:12" ht="12.75">
      <c r="A129" s="13">
        <v>114</v>
      </c>
      <c r="B129" s="72">
        <v>633016</v>
      </c>
      <c r="C129" s="17" t="s">
        <v>511</v>
      </c>
      <c r="D129" s="17"/>
      <c r="E129" s="17"/>
      <c r="F129" s="17"/>
      <c r="G129" s="369">
        <v>0</v>
      </c>
      <c r="H129" s="369">
        <v>0</v>
      </c>
      <c r="I129" s="369">
        <v>100</v>
      </c>
      <c r="J129" s="369">
        <v>100</v>
      </c>
      <c r="K129" s="369">
        <v>0</v>
      </c>
      <c r="L129" s="441">
        <f t="shared" si="4"/>
        <v>0</v>
      </c>
    </row>
    <row r="130" spans="1:12" ht="12.75">
      <c r="A130" s="8">
        <v>115</v>
      </c>
      <c r="B130" s="82">
        <v>634</v>
      </c>
      <c r="C130" s="56" t="s">
        <v>766</v>
      </c>
      <c r="D130" s="56"/>
      <c r="E130" s="56"/>
      <c r="F130" s="56"/>
      <c r="G130" s="362">
        <f>G131</f>
        <v>0</v>
      </c>
      <c r="H130" s="362">
        <f>H131</f>
        <v>0</v>
      </c>
      <c r="I130" s="362">
        <f>I131</f>
        <v>100</v>
      </c>
      <c r="J130" s="490">
        <f>J131</f>
        <v>100</v>
      </c>
      <c r="K130" s="490">
        <f>K131</f>
        <v>0</v>
      </c>
      <c r="L130" s="363">
        <f t="shared" si="4"/>
        <v>0</v>
      </c>
    </row>
    <row r="131" spans="1:12" ht="12.75">
      <c r="A131" s="13">
        <v>116</v>
      </c>
      <c r="B131" s="72">
        <v>634001</v>
      </c>
      <c r="C131" s="17" t="s">
        <v>513</v>
      </c>
      <c r="D131" s="17"/>
      <c r="E131" s="17"/>
      <c r="F131" s="17"/>
      <c r="G131" s="369">
        <v>0</v>
      </c>
      <c r="H131" s="369">
        <v>0</v>
      </c>
      <c r="I131" s="369">
        <v>100</v>
      </c>
      <c r="J131" s="369">
        <v>100</v>
      </c>
      <c r="K131" s="369">
        <v>0</v>
      </c>
      <c r="L131" s="441">
        <f t="shared" si="4"/>
        <v>0</v>
      </c>
    </row>
    <row r="132" spans="1:12" ht="12.75">
      <c r="A132" s="8">
        <v>117</v>
      </c>
      <c r="B132" s="82">
        <v>635</v>
      </c>
      <c r="C132" s="56" t="s">
        <v>277</v>
      </c>
      <c r="D132" s="56"/>
      <c r="E132" s="56"/>
      <c r="F132" s="56"/>
      <c r="G132" s="362">
        <f>G133+G134</f>
        <v>0</v>
      </c>
      <c r="H132" s="362">
        <f>H133+H134</f>
        <v>0</v>
      </c>
      <c r="I132" s="362">
        <f>I133+I134</f>
        <v>0</v>
      </c>
      <c r="J132" s="490">
        <f>J133+J134</f>
        <v>0</v>
      </c>
      <c r="K132" s="490">
        <f>K133+K134</f>
        <v>0</v>
      </c>
      <c r="L132" s="363">
        <v>0</v>
      </c>
    </row>
    <row r="133" spans="1:12" ht="12.75">
      <c r="A133" s="13">
        <v>118</v>
      </c>
      <c r="B133" s="72">
        <v>635005</v>
      </c>
      <c r="C133" s="17" t="s">
        <v>767</v>
      </c>
      <c r="D133" s="17"/>
      <c r="E133" s="17"/>
      <c r="F133" s="17"/>
      <c r="G133" s="369">
        <v>0</v>
      </c>
      <c r="H133" s="369">
        <v>0</v>
      </c>
      <c r="I133" s="369">
        <v>0</v>
      </c>
      <c r="J133" s="369">
        <v>0</v>
      </c>
      <c r="K133" s="369">
        <v>0</v>
      </c>
      <c r="L133" s="441">
        <v>0</v>
      </c>
    </row>
    <row r="134" spans="1:12" ht="12.75">
      <c r="A134" s="8">
        <v>119</v>
      </c>
      <c r="B134" s="73">
        <v>635006</v>
      </c>
      <c r="C134" s="57" t="s">
        <v>772</v>
      </c>
      <c r="D134" s="57"/>
      <c r="E134" s="57"/>
      <c r="F134" s="57"/>
      <c r="G134" s="370">
        <v>0</v>
      </c>
      <c r="H134" s="370">
        <v>0</v>
      </c>
      <c r="I134" s="370">
        <v>0</v>
      </c>
      <c r="J134" s="370">
        <v>0</v>
      </c>
      <c r="K134" s="370">
        <v>0</v>
      </c>
      <c r="L134" s="441">
        <v>0</v>
      </c>
    </row>
    <row r="135" spans="1:12" ht="12.75">
      <c r="A135" s="8">
        <v>120</v>
      </c>
      <c r="B135" s="82">
        <v>637</v>
      </c>
      <c r="C135" s="56" t="s">
        <v>517</v>
      </c>
      <c r="D135" s="56"/>
      <c r="E135" s="56"/>
      <c r="F135" s="56"/>
      <c r="G135" s="377">
        <f>G136</f>
        <v>4881</v>
      </c>
      <c r="H135" s="377">
        <f>H136</f>
        <v>5250</v>
      </c>
      <c r="I135" s="377">
        <f>I136</f>
        <v>0</v>
      </c>
      <c r="J135" s="377">
        <f>J136</f>
        <v>6622</v>
      </c>
      <c r="K135" s="377">
        <f>K136</f>
        <v>7821.94</v>
      </c>
      <c r="L135" s="363">
        <f t="shared" si="4"/>
        <v>118.12050739957716</v>
      </c>
    </row>
    <row r="136" spans="1:12" ht="12.75">
      <c r="A136" s="8">
        <v>121</v>
      </c>
      <c r="B136" s="73">
        <v>637004</v>
      </c>
      <c r="C136" s="57" t="s">
        <v>620</v>
      </c>
      <c r="D136" s="57"/>
      <c r="E136" s="57"/>
      <c r="F136" s="57"/>
      <c r="G136" s="370">
        <v>4881</v>
      </c>
      <c r="H136" s="370">
        <v>5250</v>
      </c>
      <c r="I136" s="370">
        <v>0</v>
      </c>
      <c r="J136" s="370">
        <v>6622</v>
      </c>
      <c r="K136" s="370">
        <v>7821.94</v>
      </c>
      <c r="L136" s="441">
        <f t="shared" si="4"/>
        <v>118.12050739957716</v>
      </c>
    </row>
    <row r="137" spans="1:12" ht="12.75">
      <c r="A137" s="8">
        <v>122</v>
      </c>
      <c r="B137" s="73"/>
      <c r="C137" s="57"/>
      <c r="D137" s="57"/>
      <c r="E137" s="57"/>
      <c r="F137" s="57"/>
      <c r="G137" s="370"/>
      <c r="H137" s="370"/>
      <c r="I137" s="370"/>
      <c r="J137" s="370"/>
      <c r="K137" s="370"/>
      <c r="L137" s="370"/>
    </row>
    <row r="138" spans="1:12" ht="12.75">
      <c r="A138" s="267">
        <v>123</v>
      </c>
      <c r="B138" s="298"/>
      <c r="C138" s="299" t="s">
        <v>28</v>
      </c>
      <c r="D138" s="299"/>
      <c r="E138" s="299"/>
      <c r="F138" s="299"/>
      <c r="G138" s="374">
        <f>G139+G140+G141+G142+G148+G152+G153+G158</f>
        <v>4153</v>
      </c>
      <c r="H138" s="374">
        <f>H139+H140+H141+H142+H148+H152+H153+H158</f>
        <v>7142.32</v>
      </c>
      <c r="I138" s="374">
        <f>I139+I140+I141+I142+I148+I152+I153+I158</f>
        <v>5368</v>
      </c>
      <c r="J138" s="374">
        <f>J139+J140+J141+J142+J148+J152+J153+J158</f>
        <v>5313</v>
      </c>
      <c r="K138" s="374">
        <f>K139+K140+K141+K142+K148+K152+K153+K158</f>
        <v>2611.01</v>
      </c>
      <c r="L138" s="376">
        <f aca="true" t="shared" si="5" ref="L138:L145">K138*100/J138</f>
        <v>49.14379823075476</v>
      </c>
    </row>
    <row r="139" spans="1:12" ht="12.75">
      <c r="A139" s="8">
        <v>124</v>
      </c>
      <c r="B139" s="68">
        <v>610</v>
      </c>
      <c r="C139" s="55" t="s">
        <v>498</v>
      </c>
      <c r="D139" s="55"/>
      <c r="E139" s="55"/>
      <c r="F139" s="55"/>
      <c r="G139" s="368">
        <v>0</v>
      </c>
      <c r="H139" s="368">
        <v>0</v>
      </c>
      <c r="I139" s="368">
        <v>0</v>
      </c>
      <c r="J139" s="368">
        <v>0</v>
      </c>
      <c r="K139" s="368">
        <v>0</v>
      </c>
      <c r="L139" s="363">
        <v>0</v>
      </c>
    </row>
    <row r="140" spans="1:12" ht="12.75">
      <c r="A140" s="13">
        <v>125</v>
      </c>
      <c r="B140" s="82">
        <v>631</v>
      </c>
      <c r="C140" s="56" t="s">
        <v>502</v>
      </c>
      <c r="D140" s="56"/>
      <c r="E140" s="56"/>
      <c r="F140" s="56"/>
      <c r="G140" s="362">
        <v>0</v>
      </c>
      <c r="H140" s="362">
        <v>0</v>
      </c>
      <c r="I140" s="362">
        <v>0</v>
      </c>
      <c r="J140" s="362">
        <v>0</v>
      </c>
      <c r="K140" s="362">
        <v>0</v>
      </c>
      <c r="L140" s="363">
        <v>0</v>
      </c>
    </row>
    <row r="141" spans="1:12" ht="12.75">
      <c r="A141" s="8">
        <v>126</v>
      </c>
      <c r="B141" s="68">
        <v>632</v>
      </c>
      <c r="C141" s="55" t="s">
        <v>503</v>
      </c>
      <c r="D141" s="55"/>
      <c r="E141" s="55"/>
      <c r="F141" s="55"/>
      <c r="G141" s="368">
        <v>0</v>
      </c>
      <c r="H141" s="368">
        <v>0</v>
      </c>
      <c r="I141" s="368">
        <v>0</v>
      </c>
      <c r="J141" s="368">
        <v>0</v>
      </c>
      <c r="K141" s="368">
        <v>0</v>
      </c>
      <c r="L141" s="363">
        <v>0</v>
      </c>
    </row>
    <row r="142" spans="1:12" ht="12.75">
      <c r="A142" s="13">
        <v>127</v>
      </c>
      <c r="B142" s="82">
        <v>633</v>
      </c>
      <c r="C142" s="56" t="s">
        <v>507</v>
      </c>
      <c r="D142" s="56"/>
      <c r="E142" s="56"/>
      <c r="F142" s="56"/>
      <c r="G142" s="362">
        <f>G143+G144+G145+G146+G147</f>
        <v>1081</v>
      </c>
      <c r="H142" s="362">
        <f>H143+H144+H145+H146+H147</f>
        <v>1248.98</v>
      </c>
      <c r="I142" s="362">
        <f>I143+I144+I145+I146+I147</f>
        <v>2073</v>
      </c>
      <c r="J142" s="362">
        <f>J143+J144+J145+J146+J147</f>
        <v>2073</v>
      </c>
      <c r="K142" s="362">
        <f>K143+K144+K145+K146+K147</f>
        <v>184.9</v>
      </c>
      <c r="L142" s="363">
        <f t="shared" si="5"/>
        <v>8.919440424505547</v>
      </c>
    </row>
    <row r="143" spans="1:12" ht="12.75">
      <c r="A143" s="8">
        <v>128</v>
      </c>
      <c r="B143" s="72">
        <v>633006</v>
      </c>
      <c r="C143" s="17" t="s">
        <v>621</v>
      </c>
      <c r="D143" s="17"/>
      <c r="E143" s="17"/>
      <c r="F143" s="17"/>
      <c r="G143" s="369">
        <v>992</v>
      </c>
      <c r="H143" s="369">
        <v>0</v>
      </c>
      <c r="I143" s="369">
        <v>0</v>
      </c>
      <c r="J143" s="369">
        <v>0</v>
      </c>
      <c r="K143" s="369">
        <v>0</v>
      </c>
      <c r="L143" s="441">
        <v>0</v>
      </c>
    </row>
    <row r="144" spans="1:12" ht="12.75">
      <c r="A144" s="13">
        <v>129</v>
      </c>
      <c r="B144" s="73">
        <v>633007</v>
      </c>
      <c r="C144" s="57" t="s">
        <v>765</v>
      </c>
      <c r="D144" s="57"/>
      <c r="E144" s="57"/>
      <c r="F144" s="57"/>
      <c r="G144" s="370">
        <v>0</v>
      </c>
      <c r="H144" s="370">
        <v>379.54</v>
      </c>
      <c r="I144" s="370">
        <v>380</v>
      </c>
      <c r="J144" s="370">
        <v>380</v>
      </c>
      <c r="K144" s="370">
        <v>0</v>
      </c>
      <c r="L144" s="441">
        <f t="shared" si="5"/>
        <v>0</v>
      </c>
    </row>
    <row r="145" spans="1:12" ht="12.75">
      <c r="A145" s="8">
        <v>130</v>
      </c>
      <c r="B145" s="73">
        <v>633009</v>
      </c>
      <c r="C145" s="57" t="s">
        <v>622</v>
      </c>
      <c r="D145" s="57"/>
      <c r="E145" s="57"/>
      <c r="F145" s="57"/>
      <c r="G145" s="370">
        <v>0</v>
      </c>
      <c r="H145" s="370">
        <v>0</v>
      </c>
      <c r="I145" s="370">
        <v>33</v>
      </c>
      <c r="J145" s="370">
        <v>33</v>
      </c>
      <c r="K145" s="370">
        <v>20</v>
      </c>
      <c r="L145" s="441">
        <f t="shared" si="5"/>
        <v>60.60606060606061</v>
      </c>
    </row>
    <row r="146" spans="1:12" ht="12.75">
      <c r="A146" s="13">
        <v>131</v>
      </c>
      <c r="B146" s="72">
        <v>633010</v>
      </c>
      <c r="C146" s="60" t="s">
        <v>510</v>
      </c>
      <c r="D146" s="60"/>
      <c r="E146" s="60"/>
      <c r="F146" s="60"/>
      <c r="G146" s="366">
        <v>16</v>
      </c>
      <c r="H146" s="366">
        <v>835.96</v>
      </c>
      <c r="I146" s="366">
        <v>996</v>
      </c>
      <c r="J146" s="366">
        <v>996</v>
      </c>
      <c r="K146" s="366">
        <v>164.9</v>
      </c>
      <c r="L146" s="441">
        <f aca="true" t="shared" si="6" ref="L146:L161">K146*100/J146</f>
        <v>16.556224899598394</v>
      </c>
    </row>
    <row r="147" spans="1:12" ht="12.75">
      <c r="A147" s="8">
        <v>132</v>
      </c>
      <c r="B147" s="73">
        <v>633016</v>
      </c>
      <c r="C147" s="57" t="s">
        <v>511</v>
      </c>
      <c r="D147" s="57"/>
      <c r="E147" s="57"/>
      <c r="F147" s="57"/>
      <c r="G147" s="370">
        <v>73</v>
      </c>
      <c r="H147" s="370">
        <v>33.48</v>
      </c>
      <c r="I147" s="370">
        <v>664</v>
      </c>
      <c r="J147" s="370">
        <v>664</v>
      </c>
      <c r="K147" s="370">
        <v>0</v>
      </c>
      <c r="L147" s="441">
        <f t="shared" si="6"/>
        <v>0</v>
      </c>
    </row>
    <row r="148" spans="1:12" ht="12.75">
      <c r="A148" s="13">
        <v>133</v>
      </c>
      <c r="B148" s="68">
        <v>634</v>
      </c>
      <c r="C148" s="55" t="s">
        <v>512</v>
      </c>
      <c r="D148" s="55"/>
      <c r="E148" s="55"/>
      <c r="F148" s="55"/>
      <c r="G148" s="368">
        <f>G149+G150+G151</f>
        <v>1305</v>
      </c>
      <c r="H148" s="368">
        <f>H149+H150+H151</f>
        <v>2379.48</v>
      </c>
      <c r="I148" s="368">
        <f>I149+I150+I151</f>
        <v>2510</v>
      </c>
      <c r="J148" s="493">
        <f>J149+J150+J151</f>
        <v>662</v>
      </c>
      <c r="K148" s="493">
        <f>K149+K150+K151</f>
        <v>584.11</v>
      </c>
      <c r="L148" s="363">
        <f t="shared" si="6"/>
        <v>88.23413897280967</v>
      </c>
    </row>
    <row r="149" spans="1:12" ht="12.75">
      <c r="A149" s="8">
        <v>134</v>
      </c>
      <c r="B149" s="73">
        <v>634001</v>
      </c>
      <c r="C149" s="57" t="s">
        <v>513</v>
      </c>
      <c r="D149" s="57"/>
      <c r="E149" s="57"/>
      <c r="F149" s="57"/>
      <c r="G149" s="370">
        <v>435</v>
      </c>
      <c r="H149" s="370">
        <v>757.24</v>
      </c>
      <c r="I149" s="370">
        <v>830</v>
      </c>
      <c r="J149" s="370">
        <v>330</v>
      </c>
      <c r="K149" s="370">
        <v>318.14</v>
      </c>
      <c r="L149" s="441">
        <f t="shared" si="6"/>
        <v>96.4060606060606</v>
      </c>
    </row>
    <row r="150" spans="1:12" ht="12.75">
      <c r="A150" s="164">
        <v>135</v>
      </c>
      <c r="B150" s="72">
        <v>634002</v>
      </c>
      <c r="C150" s="17" t="s">
        <v>774</v>
      </c>
      <c r="D150" s="17"/>
      <c r="E150" s="17"/>
      <c r="F150" s="17"/>
      <c r="G150" s="369">
        <v>695</v>
      </c>
      <c r="H150" s="369">
        <v>1447.24</v>
      </c>
      <c r="I150" s="369">
        <v>1448</v>
      </c>
      <c r="J150" s="369">
        <v>100</v>
      </c>
      <c r="K150" s="369">
        <v>90.97</v>
      </c>
      <c r="L150" s="441">
        <f t="shared" si="6"/>
        <v>90.97</v>
      </c>
    </row>
    <row r="151" spans="1:12" ht="12.75">
      <c r="A151" s="8">
        <v>136</v>
      </c>
      <c r="B151" s="73">
        <v>634003</v>
      </c>
      <c r="C151" s="57" t="s">
        <v>515</v>
      </c>
      <c r="D151" s="57"/>
      <c r="E151" s="57"/>
      <c r="F151" s="57"/>
      <c r="G151" s="370">
        <v>175</v>
      </c>
      <c r="H151" s="370">
        <v>175</v>
      </c>
      <c r="I151" s="370">
        <v>232</v>
      </c>
      <c r="J151" s="370">
        <v>232</v>
      </c>
      <c r="K151" s="370">
        <v>175</v>
      </c>
      <c r="L151" s="441">
        <f t="shared" si="6"/>
        <v>75.43103448275862</v>
      </c>
    </row>
    <row r="152" spans="1:12" ht="12.75">
      <c r="A152" s="13">
        <v>137</v>
      </c>
      <c r="B152" s="68">
        <v>635</v>
      </c>
      <c r="C152" s="55" t="s">
        <v>277</v>
      </c>
      <c r="D152" s="55"/>
      <c r="E152" s="55"/>
      <c r="F152" s="55"/>
      <c r="G152" s="368">
        <v>1017</v>
      </c>
      <c r="H152" s="368">
        <v>1850.66</v>
      </c>
      <c r="I152" s="368">
        <v>0</v>
      </c>
      <c r="J152" s="368">
        <v>0</v>
      </c>
      <c r="K152" s="368">
        <v>192</v>
      </c>
      <c r="L152" s="651" t="s">
        <v>257</v>
      </c>
    </row>
    <row r="153" spans="1:12" ht="12.75">
      <c r="A153" s="8">
        <v>138</v>
      </c>
      <c r="B153" s="82">
        <v>637</v>
      </c>
      <c r="C153" s="56" t="s">
        <v>517</v>
      </c>
      <c r="D153" s="56"/>
      <c r="E153" s="56"/>
      <c r="F153" s="56"/>
      <c r="G153" s="362">
        <f>G154+G155+G156+G157</f>
        <v>750</v>
      </c>
      <c r="H153" s="362">
        <f>H154+H155+H156+H157</f>
        <v>1607.2</v>
      </c>
      <c r="I153" s="362">
        <f>I154+I155+I156+I157</f>
        <v>785</v>
      </c>
      <c r="J153" s="490">
        <f>J154+J155+J156+J157</f>
        <v>1683</v>
      </c>
      <c r="K153" s="490">
        <f>K154+K155+K156+K157</f>
        <v>1650</v>
      </c>
      <c r="L153" s="363">
        <f t="shared" si="6"/>
        <v>98.03921568627452</v>
      </c>
    </row>
    <row r="154" spans="1:12" ht="12.75">
      <c r="A154" s="13">
        <v>139</v>
      </c>
      <c r="B154" s="72">
        <v>637001</v>
      </c>
      <c r="C154" s="17" t="s">
        <v>518</v>
      </c>
      <c r="D154" s="17"/>
      <c r="E154" s="17"/>
      <c r="F154" s="17"/>
      <c r="G154" s="369">
        <v>0</v>
      </c>
      <c r="H154" s="369">
        <v>0</v>
      </c>
      <c r="I154" s="369">
        <v>33</v>
      </c>
      <c r="J154" s="369">
        <v>33</v>
      </c>
      <c r="K154" s="369">
        <v>0</v>
      </c>
      <c r="L154" s="441">
        <f t="shared" si="6"/>
        <v>0</v>
      </c>
    </row>
    <row r="155" spans="1:12" ht="12.75">
      <c r="A155" s="8">
        <v>140</v>
      </c>
      <c r="B155" s="73">
        <v>637004</v>
      </c>
      <c r="C155" s="57" t="s">
        <v>775</v>
      </c>
      <c r="D155" s="57"/>
      <c r="E155" s="57"/>
      <c r="F155" s="57"/>
      <c r="G155" s="370">
        <v>0</v>
      </c>
      <c r="H155" s="370">
        <v>211.2</v>
      </c>
      <c r="I155" s="370">
        <v>166</v>
      </c>
      <c r="J155" s="370">
        <v>300</v>
      </c>
      <c r="K155" s="370">
        <v>300</v>
      </c>
      <c r="L155" s="441">
        <f t="shared" si="6"/>
        <v>100</v>
      </c>
    </row>
    <row r="156" spans="1:12" ht="12.75">
      <c r="A156" s="13">
        <v>141</v>
      </c>
      <c r="B156" s="73">
        <v>637005</v>
      </c>
      <c r="C156" s="57" t="s">
        <v>521</v>
      </c>
      <c r="D156" s="57"/>
      <c r="E156" s="57"/>
      <c r="F156" s="57"/>
      <c r="G156" s="370">
        <v>750</v>
      </c>
      <c r="H156" s="370">
        <v>1396</v>
      </c>
      <c r="I156" s="370">
        <v>586</v>
      </c>
      <c r="J156" s="370">
        <v>1350</v>
      </c>
      <c r="K156" s="370">
        <v>1350</v>
      </c>
      <c r="L156" s="441">
        <f t="shared" si="6"/>
        <v>100</v>
      </c>
    </row>
    <row r="157" spans="1:12" ht="12.75">
      <c r="A157" s="164">
        <v>142</v>
      </c>
      <c r="B157" s="73">
        <v>637027</v>
      </c>
      <c r="C157" s="57" t="s">
        <v>361</v>
      </c>
      <c r="D157" s="57"/>
      <c r="E157" s="57"/>
      <c r="F157" s="57"/>
      <c r="G157" s="370">
        <v>0</v>
      </c>
      <c r="H157" s="532">
        <v>0</v>
      </c>
      <c r="I157" s="370">
        <v>0</v>
      </c>
      <c r="J157" s="370">
        <v>0</v>
      </c>
      <c r="K157" s="370">
        <v>0</v>
      </c>
      <c r="L157" s="441">
        <v>0</v>
      </c>
    </row>
    <row r="158" spans="1:12" ht="12.75">
      <c r="A158" s="8">
        <v>143</v>
      </c>
      <c r="B158" s="68">
        <v>642</v>
      </c>
      <c r="C158" s="55" t="s">
        <v>528</v>
      </c>
      <c r="D158" s="55"/>
      <c r="E158" s="55"/>
      <c r="F158" s="55"/>
      <c r="G158" s="368">
        <f>G159+G160+G161</f>
        <v>0</v>
      </c>
      <c r="H158" s="533">
        <f>H159+H160+H161</f>
        <v>56</v>
      </c>
      <c r="I158" s="368">
        <f>I159+I160+I161</f>
        <v>0</v>
      </c>
      <c r="J158" s="368">
        <f>J159+J160+J161</f>
        <v>895</v>
      </c>
      <c r="K158" s="368">
        <f>K159+K160+K161</f>
        <v>0</v>
      </c>
      <c r="L158" s="363">
        <f t="shared" si="6"/>
        <v>0</v>
      </c>
    </row>
    <row r="159" spans="1:12" ht="12.75">
      <c r="A159" s="8">
        <v>144</v>
      </c>
      <c r="B159" s="73">
        <v>642006</v>
      </c>
      <c r="C159" s="57" t="s">
        <v>776</v>
      </c>
      <c r="D159" s="57"/>
      <c r="E159" s="57"/>
      <c r="F159" s="57"/>
      <c r="G159" s="370">
        <v>0</v>
      </c>
      <c r="H159" s="532">
        <v>56</v>
      </c>
      <c r="I159" s="370">
        <v>0</v>
      </c>
      <c r="J159" s="370">
        <v>0</v>
      </c>
      <c r="K159" s="370">
        <v>0</v>
      </c>
      <c r="L159" s="441">
        <v>0</v>
      </c>
    </row>
    <row r="160" spans="1:12" ht="12.75">
      <c r="A160" s="267">
        <v>145</v>
      </c>
      <c r="B160" s="494" t="s">
        <v>623</v>
      </c>
      <c r="C160" s="269" t="s">
        <v>624</v>
      </c>
      <c r="D160" s="269"/>
      <c r="E160" s="269"/>
      <c r="F160" s="269"/>
      <c r="G160" s="495">
        <v>0</v>
      </c>
      <c r="H160" s="496">
        <v>0</v>
      </c>
      <c r="I160" s="495">
        <v>0</v>
      </c>
      <c r="J160" s="379">
        <v>100</v>
      </c>
      <c r="K160" s="379">
        <v>0</v>
      </c>
      <c r="L160" s="441">
        <f t="shared" si="6"/>
        <v>0</v>
      </c>
    </row>
    <row r="161" spans="1:12" ht="12.75">
      <c r="A161" s="267">
        <v>146</v>
      </c>
      <c r="B161" s="494" t="s">
        <v>625</v>
      </c>
      <c r="C161" s="269" t="s">
        <v>624</v>
      </c>
      <c r="D161" s="269"/>
      <c r="E161" s="269"/>
      <c r="F161" s="269"/>
      <c r="G161" s="495">
        <v>0</v>
      </c>
      <c r="H161" s="496">
        <v>0</v>
      </c>
      <c r="I161" s="495">
        <v>0</v>
      </c>
      <c r="J161" s="379">
        <v>795</v>
      </c>
      <c r="K161" s="379">
        <v>0</v>
      </c>
      <c r="L161" s="441">
        <f t="shared" si="6"/>
        <v>0</v>
      </c>
    </row>
    <row r="162" spans="1:12" ht="12.75">
      <c r="A162" s="497"/>
      <c r="B162" s="498"/>
      <c r="C162" s="315"/>
      <c r="D162" s="315"/>
      <c r="E162" s="315"/>
      <c r="F162" s="315"/>
      <c r="G162" s="315"/>
      <c r="H162" s="315"/>
      <c r="I162" s="315"/>
      <c r="J162" s="499"/>
      <c r="K162" s="499"/>
      <c r="L162" s="499"/>
    </row>
    <row r="163" spans="1:12" ht="13.5" thickBot="1">
      <c r="A163" s="497"/>
      <c r="B163" s="498"/>
      <c r="C163" s="315"/>
      <c r="D163" s="315"/>
      <c r="E163" s="315"/>
      <c r="F163" s="315"/>
      <c r="G163" s="315"/>
      <c r="H163" s="315"/>
      <c r="I163" s="315"/>
      <c r="J163" s="499"/>
      <c r="K163" s="499"/>
      <c r="L163" s="513">
        <v>12</v>
      </c>
    </row>
    <row r="164" spans="1:12" ht="35.25" thickTop="1">
      <c r="A164" s="2" t="s">
        <v>460</v>
      </c>
      <c r="B164" s="3" t="s">
        <v>497</v>
      </c>
      <c r="C164" s="5"/>
      <c r="D164" s="5"/>
      <c r="E164" s="5"/>
      <c r="F164" s="5"/>
      <c r="G164" s="214" t="s">
        <v>535</v>
      </c>
      <c r="H164" s="214" t="s">
        <v>536</v>
      </c>
      <c r="I164" s="214" t="s">
        <v>312</v>
      </c>
      <c r="J164" s="214" t="s">
        <v>582</v>
      </c>
      <c r="K164" s="214" t="s">
        <v>418</v>
      </c>
      <c r="L164" s="214" t="s">
        <v>275</v>
      </c>
    </row>
    <row r="165" spans="1:12" ht="12.75">
      <c r="A165" s="167">
        <v>147</v>
      </c>
      <c r="B165" s="217"/>
      <c r="C165" s="485"/>
      <c r="D165" s="485"/>
      <c r="E165" s="485"/>
      <c r="F165" s="486"/>
      <c r="G165" s="487" t="s">
        <v>356</v>
      </c>
      <c r="H165" s="487" t="s">
        <v>356</v>
      </c>
      <c r="I165" s="487" t="s">
        <v>356</v>
      </c>
      <c r="J165" s="488" t="s">
        <v>356</v>
      </c>
      <c r="K165" s="488" t="s">
        <v>356</v>
      </c>
      <c r="L165" s="488"/>
    </row>
    <row r="166" spans="1:12" ht="15.75">
      <c r="A166" s="8">
        <v>148</v>
      </c>
      <c r="B166" s="83" t="s">
        <v>29</v>
      </c>
      <c r="C166" s="49"/>
      <c r="D166" s="49"/>
      <c r="E166" s="49"/>
      <c r="F166" s="49"/>
      <c r="G166" s="356">
        <f>G167</f>
        <v>10519</v>
      </c>
      <c r="H166" s="356">
        <f>H167</f>
        <v>6150.06</v>
      </c>
      <c r="I166" s="356">
        <f>I167</f>
        <v>9966</v>
      </c>
      <c r="J166" s="356">
        <f>J167</f>
        <v>4966</v>
      </c>
      <c r="K166" s="356">
        <f>K167</f>
        <v>1181.87</v>
      </c>
      <c r="L166" s="356">
        <f>K166*100/J166</f>
        <v>23.799234796616993</v>
      </c>
    </row>
    <row r="167" spans="1:12" ht="12.75">
      <c r="A167" s="13">
        <v>149</v>
      </c>
      <c r="B167" s="308"/>
      <c r="C167" s="309" t="s">
        <v>30</v>
      </c>
      <c r="D167" s="309"/>
      <c r="E167" s="309"/>
      <c r="F167" s="309"/>
      <c r="G167" s="376">
        <f>G168+G169+G170</f>
        <v>10519</v>
      </c>
      <c r="H167" s="376">
        <f>H168+H169+H170</f>
        <v>6150.06</v>
      </c>
      <c r="I167" s="376">
        <f>I168+I169+I170</f>
        <v>9966</v>
      </c>
      <c r="J167" s="376">
        <f>J168+J169+J170</f>
        <v>4966</v>
      </c>
      <c r="K167" s="376">
        <f>K168+K169+K170</f>
        <v>1181.87</v>
      </c>
      <c r="L167" s="376">
        <f>K167*100/J167</f>
        <v>23.799234796616993</v>
      </c>
    </row>
    <row r="168" spans="1:12" ht="12.75">
      <c r="A168" s="8">
        <v>150</v>
      </c>
      <c r="B168" s="73"/>
      <c r="C168" s="57" t="s">
        <v>626</v>
      </c>
      <c r="D168" s="57"/>
      <c r="E168" s="57"/>
      <c r="F168" s="57"/>
      <c r="G168" s="367">
        <v>10519</v>
      </c>
      <c r="H168" s="367">
        <v>5244.06</v>
      </c>
      <c r="I168" s="367">
        <v>9966</v>
      </c>
      <c r="J168" s="367">
        <v>4966</v>
      </c>
      <c r="K168" s="367">
        <v>1181.87</v>
      </c>
      <c r="L168" s="441">
        <f>K168*100/J168</f>
        <v>23.799234796616993</v>
      </c>
    </row>
    <row r="169" spans="1:12" ht="12.75">
      <c r="A169" s="13">
        <v>151</v>
      </c>
      <c r="B169" s="72"/>
      <c r="C169" s="17" t="s">
        <v>522</v>
      </c>
      <c r="D169" s="17"/>
      <c r="E169" s="17"/>
      <c r="F169" s="17"/>
      <c r="G169" s="366">
        <v>0</v>
      </c>
      <c r="H169" s="366">
        <v>906</v>
      </c>
      <c r="I169" s="366">
        <v>0</v>
      </c>
      <c r="J169" s="366">
        <v>0</v>
      </c>
      <c r="K169" s="366">
        <v>0</v>
      </c>
      <c r="L169" s="441">
        <v>0</v>
      </c>
    </row>
    <row r="170" spans="1:12" ht="12.75">
      <c r="A170" s="8">
        <v>152</v>
      </c>
      <c r="B170" s="73"/>
      <c r="C170" s="57" t="s">
        <v>171</v>
      </c>
      <c r="D170" s="57"/>
      <c r="E170" s="57"/>
      <c r="F170" s="57"/>
      <c r="G170" s="367">
        <v>0</v>
      </c>
      <c r="H170" s="367">
        <v>0</v>
      </c>
      <c r="I170" s="367">
        <v>0</v>
      </c>
      <c r="J170" s="367">
        <v>0</v>
      </c>
      <c r="K170" s="367">
        <v>0</v>
      </c>
      <c r="L170" s="441">
        <v>0</v>
      </c>
    </row>
    <row r="171" spans="1:12" ht="12.75">
      <c r="A171" s="8">
        <v>153</v>
      </c>
      <c r="B171" s="74"/>
      <c r="C171" s="57"/>
      <c r="D171" s="57"/>
      <c r="E171" s="57"/>
      <c r="F171" s="57"/>
      <c r="G171" s="367"/>
      <c r="H171" s="367"/>
      <c r="I171" s="367"/>
      <c r="J171" s="365"/>
      <c r="K171" s="365"/>
      <c r="L171" s="365"/>
    </row>
    <row r="172" spans="1:12" ht="15.75">
      <c r="A172" s="8">
        <v>154</v>
      </c>
      <c r="B172" s="83" t="s">
        <v>31</v>
      </c>
      <c r="C172" s="49"/>
      <c r="D172" s="49"/>
      <c r="E172" s="49"/>
      <c r="F172" s="49"/>
      <c r="G172" s="356">
        <f>G173+G175</f>
        <v>107858</v>
      </c>
      <c r="H172" s="356">
        <f>H173+H175</f>
        <v>65410.47</v>
      </c>
      <c r="I172" s="356">
        <f>I173+I175</f>
        <v>58278</v>
      </c>
      <c r="J172" s="356">
        <f>J173+J175</f>
        <v>92846</v>
      </c>
      <c r="K172" s="356">
        <f>K173+K175</f>
        <v>94903.06</v>
      </c>
      <c r="L172" s="356">
        <f>K172*100/J172</f>
        <v>102.21556125196562</v>
      </c>
    </row>
    <row r="173" spans="1:12" ht="12.75">
      <c r="A173" s="13">
        <v>155</v>
      </c>
      <c r="B173" s="310"/>
      <c r="C173" s="311" t="s">
        <v>32</v>
      </c>
      <c r="D173" s="311"/>
      <c r="E173" s="311"/>
      <c r="F173" s="311"/>
      <c r="G173" s="378">
        <f>G174</f>
        <v>69680</v>
      </c>
      <c r="H173" s="378">
        <f>H174</f>
        <v>41033.76</v>
      </c>
      <c r="I173" s="378">
        <f>I174</f>
        <v>48278</v>
      </c>
      <c r="J173" s="378">
        <f>J174</f>
        <v>42608</v>
      </c>
      <c r="K173" s="378">
        <f>K174</f>
        <v>40065.4</v>
      </c>
      <c r="L173" s="376">
        <f>K173*100/J173</f>
        <v>94.03257604205783</v>
      </c>
    </row>
    <row r="174" spans="1:12" ht="12.75">
      <c r="A174" s="8">
        <v>156</v>
      </c>
      <c r="B174" s="73">
        <v>634004</v>
      </c>
      <c r="C174" s="57" t="s">
        <v>400</v>
      </c>
      <c r="D174" s="57"/>
      <c r="E174" s="57"/>
      <c r="F174" s="57"/>
      <c r="G174" s="367">
        <v>69680</v>
      </c>
      <c r="H174" s="367">
        <v>41033.76</v>
      </c>
      <c r="I174" s="367">
        <v>48278</v>
      </c>
      <c r="J174" s="367">
        <v>42608</v>
      </c>
      <c r="K174" s="367">
        <v>40065.4</v>
      </c>
      <c r="L174" s="441">
        <f>K174*100/J174</f>
        <v>94.03257604205783</v>
      </c>
    </row>
    <row r="175" spans="1:12" ht="12.75">
      <c r="A175" s="8">
        <v>157</v>
      </c>
      <c r="B175" s="312"/>
      <c r="C175" s="299" t="s">
        <v>172</v>
      </c>
      <c r="D175" s="313"/>
      <c r="E175" s="313"/>
      <c r="F175" s="313"/>
      <c r="G175" s="376">
        <f>G176</f>
        <v>38178</v>
      </c>
      <c r="H175" s="376">
        <f>H176</f>
        <v>24376.71</v>
      </c>
      <c r="I175" s="376">
        <f>I176</f>
        <v>10000</v>
      </c>
      <c r="J175" s="376">
        <f>J176</f>
        <v>50238</v>
      </c>
      <c r="K175" s="376">
        <f>K176</f>
        <v>54837.66</v>
      </c>
      <c r="L175" s="376">
        <f>K175*100/J175</f>
        <v>109.1557386838648</v>
      </c>
    </row>
    <row r="176" spans="1:12" ht="12.75">
      <c r="A176" s="8">
        <v>158</v>
      </c>
      <c r="B176" s="271">
        <v>635</v>
      </c>
      <c r="C176" s="269" t="s">
        <v>627</v>
      </c>
      <c r="D176" s="269"/>
      <c r="E176" s="269"/>
      <c r="F176" s="269"/>
      <c r="G176" s="367">
        <v>38178</v>
      </c>
      <c r="H176" s="367">
        <v>24376.71</v>
      </c>
      <c r="I176" s="367">
        <v>10000</v>
      </c>
      <c r="J176" s="367">
        <v>50238</v>
      </c>
      <c r="K176" s="367">
        <v>54837.66</v>
      </c>
      <c r="L176" s="441">
        <f>K176*100/J176</f>
        <v>109.1557386838648</v>
      </c>
    </row>
    <row r="177" spans="1:12" ht="12.75">
      <c r="A177" s="8">
        <v>159</v>
      </c>
      <c r="B177" s="271"/>
      <c r="C177" s="269"/>
      <c r="D177" s="269"/>
      <c r="E177" s="269"/>
      <c r="F177" s="269"/>
      <c r="G177" s="367"/>
      <c r="H177" s="367"/>
      <c r="I177" s="367"/>
      <c r="J177" s="365"/>
      <c r="K177" s="365"/>
      <c r="L177" s="365"/>
    </row>
    <row r="178" spans="1:12" ht="15.75">
      <c r="A178" s="8">
        <v>160</v>
      </c>
      <c r="B178" s="83" t="s">
        <v>33</v>
      </c>
      <c r="C178" s="49"/>
      <c r="D178" s="49"/>
      <c r="E178" s="49"/>
      <c r="F178" s="49"/>
      <c r="G178" s="356">
        <f>G179+G180+G184</f>
        <v>613129</v>
      </c>
      <c r="H178" s="356">
        <f>H179+H180+H184</f>
        <v>683473.75</v>
      </c>
      <c r="I178" s="356">
        <f>I179+I180+I184</f>
        <v>648545</v>
      </c>
      <c r="J178" s="356">
        <f>J179+J180+J184</f>
        <v>683870</v>
      </c>
      <c r="K178" s="356">
        <f>K179+K180+K184</f>
        <v>636700.65</v>
      </c>
      <c r="L178" s="356">
        <f aca="true" t="shared" si="7" ref="L178:L190">K178*100/J178</f>
        <v>93.1025852866773</v>
      </c>
    </row>
    <row r="179" spans="1:12" ht="12.75">
      <c r="A179" s="307">
        <v>161</v>
      </c>
      <c r="B179" s="310"/>
      <c r="C179" s="311" t="s">
        <v>34</v>
      </c>
      <c r="D179" s="311"/>
      <c r="E179" s="311"/>
      <c r="F179" s="311"/>
      <c r="G179" s="378">
        <v>413277</v>
      </c>
      <c r="H179" s="378">
        <v>532004</v>
      </c>
      <c r="I179" s="378">
        <v>443637</v>
      </c>
      <c r="J179" s="378">
        <v>479576</v>
      </c>
      <c r="K179" s="378">
        <v>479970</v>
      </c>
      <c r="L179" s="376">
        <f t="shared" si="7"/>
        <v>100.0821559043822</v>
      </c>
    </row>
    <row r="180" spans="1:12" ht="12.75">
      <c r="A180" s="267">
        <v>162</v>
      </c>
      <c r="B180" s="314"/>
      <c r="C180" s="299" t="s">
        <v>35</v>
      </c>
      <c r="D180" s="299"/>
      <c r="E180" s="299"/>
      <c r="F180" s="299"/>
      <c r="G180" s="376">
        <f>G181</f>
        <v>13309</v>
      </c>
      <c r="H180" s="376">
        <f>H181</f>
        <v>9341.6</v>
      </c>
      <c r="I180" s="376">
        <f>I181</f>
        <v>8715</v>
      </c>
      <c r="J180" s="376">
        <f>J181</f>
        <v>8715</v>
      </c>
      <c r="K180" s="376">
        <f>K181</f>
        <v>8015</v>
      </c>
      <c r="L180" s="376">
        <f t="shared" si="7"/>
        <v>91.96787148594377</v>
      </c>
    </row>
    <row r="181" spans="1:12" ht="12.75">
      <c r="A181" s="8">
        <v>163</v>
      </c>
      <c r="B181" s="82">
        <v>633</v>
      </c>
      <c r="C181" s="56" t="s">
        <v>507</v>
      </c>
      <c r="D181" s="56"/>
      <c r="E181" s="56"/>
      <c r="F181" s="56"/>
      <c r="G181" s="362">
        <f>G182+G183</f>
        <v>13309</v>
      </c>
      <c r="H181" s="362">
        <f>H182+H183</f>
        <v>9341.6</v>
      </c>
      <c r="I181" s="362">
        <f>I182+I183</f>
        <v>8715</v>
      </c>
      <c r="J181" s="490">
        <f>J182+J183</f>
        <v>8715</v>
      </c>
      <c r="K181" s="490">
        <f>K182+K183</f>
        <v>8015</v>
      </c>
      <c r="L181" s="363">
        <f t="shared" si="7"/>
        <v>91.96787148594377</v>
      </c>
    </row>
    <row r="182" spans="1:12" ht="12.75">
      <c r="A182" s="8">
        <v>164</v>
      </c>
      <c r="B182" s="73">
        <v>633004</v>
      </c>
      <c r="C182" s="57" t="s">
        <v>36</v>
      </c>
      <c r="D182" s="57"/>
      <c r="E182" s="57"/>
      <c r="F182" s="57"/>
      <c r="G182" s="367">
        <v>8134</v>
      </c>
      <c r="H182" s="367">
        <v>3597.8</v>
      </c>
      <c r="I182" s="367">
        <v>4980</v>
      </c>
      <c r="J182" s="367">
        <v>4143</v>
      </c>
      <c r="K182" s="367">
        <v>3443</v>
      </c>
      <c r="L182" s="441">
        <f t="shared" si="7"/>
        <v>83.10403089548636</v>
      </c>
    </row>
    <row r="183" spans="1:12" ht="12.75">
      <c r="A183" s="8">
        <v>165</v>
      </c>
      <c r="B183" s="73">
        <v>633006</v>
      </c>
      <c r="C183" s="57" t="s">
        <v>777</v>
      </c>
      <c r="D183" s="57"/>
      <c r="E183" s="57"/>
      <c r="F183" s="57"/>
      <c r="G183" s="367">
        <v>5175</v>
      </c>
      <c r="H183" s="367">
        <v>5743.8</v>
      </c>
      <c r="I183" s="367">
        <v>3735</v>
      </c>
      <c r="J183" s="367">
        <v>4572</v>
      </c>
      <c r="K183" s="367">
        <v>4572</v>
      </c>
      <c r="L183" s="441">
        <f t="shared" si="7"/>
        <v>100</v>
      </c>
    </row>
    <row r="184" spans="1:12" ht="12.75">
      <c r="A184" s="8">
        <v>166</v>
      </c>
      <c r="B184" s="314"/>
      <c r="C184" s="299" t="s">
        <v>37</v>
      </c>
      <c r="D184" s="299"/>
      <c r="E184" s="299"/>
      <c r="F184" s="299"/>
      <c r="G184" s="376">
        <f>G185</f>
        <v>186543</v>
      </c>
      <c r="H184" s="376">
        <f>H185</f>
        <v>142128.15</v>
      </c>
      <c r="I184" s="376">
        <f>I185</f>
        <v>196193</v>
      </c>
      <c r="J184" s="376">
        <f>J185</f>
        <v>195579</v>
      </c>
      <c r="K184" s="376">
        <f>K185</f>
        <v>148715.65000000002</v>
      </c>
      <c r="L184" s="376">
        <f t="shared" si="7"/>
        <v>76.03865956979023</v>
      </c>
    </row>
    <row r="185" spans="1:12" ht="12.75">
      <c r="A185" s="8">
        <v>167</v>
      </c>
      <c r="B185" s="82">
        <v>637</v>
      </c>
      <c r="C185" s="56" t="s">
        <v>517</v>
      </c>
      <c r="D185" s="56"/>
      <c r="E185" s="56"/>
      <c r="F185" s="56"/>
      <c r="G185" s="362">
        <f>G186+G187+G188+G189+G190+G191</f>
        <v>186543</v>
      </c>
      <c r="H185" s="362">
        <f>H186+H187+H188+H189+H190+H191</f>
        <v>142128.15</v>
      </c>
      <c r="I185" s="362">
        <f>I186+I187+I188+I189+I190+I191</f>
        <v>196193</v>
      </c>
      <c r="J185" s="362">
        <f>J186+J187+J188+J189+J190+J191</f>
        <v>195579</v>
      </c>
      <c r="K185" s="362">
        <f>K186+K187+K188+K189+K190+K191</f>
        <v>148715.65000000002</v>
      </c>
      <c r="L185" s="363">
        <f t="shared" si="7"/>
        <v>76.03865956979023</v>
      </c>
    </row>
    <row r="186" spans="1:12" ht="12.75">
      <c r="A186" s="13">
        <v>168</v>
      </c>
      <c r="B186" s="72">
        <v>637001</v>
      </c>
      <c r="C186" s="17" t="s">
        <v>518</v>
      </c>
      <c r="D186" s="17"/>
      <c r="E186" s="17"/>
      <c r="F186" s="17"/>
      <c r="G186" s="366">
        <v>0</v>
      </c>
      <c r="H186" s="366">
        <v>0</v>
      </c>
      <c r="I186" s="366">
        <v>0</v>
      </c>
      <c r="J186" s="366">
        <v>0</v>
      </c>
      <c r="K186" s="366">
        <v>0</v>
      </c>
      <c r="L186" s="441">
        <v>0</v>
      </c>
    </row>
    <row r="187" spans="1:12" ht="12.75">
      <c r="A187" s="8">
        <v>169</v>
      </c>
      <c r="B187" s="73">
        <v>637004</v>
      </c>
      <c r="C187" s="57" t="s">
        <v>110</v>
      </c>
      <c r="D187" s="57"/>
      <c r="E187" s="57"/>
      <c r="F187" s="57"/>
      <c r="G187" s="367">
        <v>183602</v>
      </c>
      <c r="H187" s="367">
        <v>133139.66</v>
      </c>
      <c r="I187" s="367">
        <v>188373</v>
      </c>
      <c r="J187" s="367">
        <v>188373</v>
      </c>
      <c r="K187" s="367">
        <v>141605.73</v>
      </c>
      <c r="L187" s="441">
        <f t="shared" si="7"/>
        <v>75.17305027790609</v>
      </c>
    </row>
    <row r="188" spans="1:12" ht="12.75">
      <c r="A188" s="13">
        <v>170</v>
      </c>
      <c r="B188" s="72">
        <v>637005</v>
      </c>
      <c r="C188" s="17" t="s">
        <v>778</v>
      </c>
      <c r="D188" s="17"/>
      <c r="E188" s="17"/>
      <c r="F188" s="17"/>
      <c r="G188" s="366">
        <v>1095</v>
      </c>
      <c r="H188" s="366">
        <v>1095.38</v>
      </c>
      <c r="I188" s="366">
        <v>1660</v>
      </c>
      <c r="J188" s="366">
        <v>1660</v>
      </c>
      <c r="K188" s="366">
        <v>1294.54</v>
      </c>
      <c r="L188" s="441">
        <f t="shared" si="7"/>
        <v>77.98433734939759</v>
      </c>
    </row>
    <row r="189" spans="1:12" ht="12.75">
      <c r="A189" s="8">
        <v>171</v>
      </c>
      <c r="B189" s="73">
        <v>637027</v>
      </c>
      <c r="C189" s="57" t="s">
        <v>361</v>
      </c>
      <c r="D189" s="57"/>
      <c r="E189" s="57"/>
      <c r="F189" s="57"/>
      <c r="G189" s="367">
        <v>0</v>
      </c>
      <c r="H189" s="367">
        <v>0</v>
      </c>
      <c r="I189" s="367">
        <v>1660</v>
      </c>
      <c r="J189" s="367">
        <v>0</v>
      </c>
      <c r="K189" s="367">
        <v>0</v>
      </c>
      <c r="L189" s="441">
        <v>0</v>
      </c>
    </row>
    <row r="190" spans="1:12" ht="12.75">
      <c r="A190" s="164">
        <v>172</v>
      </c>
      <c r="B190" s="72">
        <v>634004</v>
      </c>
      <c r="C190" s="17" t="s">
        <v>628</v>
      </c>
      <c r="D190" s="17"/>
      <c r="E190" s="17"/>
      <c r="F190" s="17"/>
      <c r="G190" s="366">
        <v>1846</v>
      </c>
      <c r="H190" s="366">
        <v>4787.4</v>
      </c>
      <c r="I190" s="366">
        <v>4500</v>
      </c>
      <c r="J190" s="384">
        <v>5546</v>
      </c>
      <c r="K190" s="384">
        <v>5815.38</v>
      </c>
      <c r="L190" s="441">
        <f t="shared" si="7"/>
        <v>104.85719437432384</v>
      </c>
    </row>
    <row r="191" spans="1:12" ht="12.75">
      <c r="A191" s="8">
        <v>173</v>
      </c>
      <c r="B191" s="73">
        <v>635004</v>
      </c>
      <c r="C191" s="57" t="s">
        <v>197</v>
      </c>
      <c r="D191" s="57"/>
      <c r="E191" s="57"/>
      <c r="F191" s="57"/>
      <c r="G191" s="367">
        <v>0</v>
      </c>
      <c r="H191" s="367">
        <v>3105.71</v>
      </c>
      <c r="I191" s="367">
        <v>0</v>
      </c>
      <c r="J191" s="367">
        <v>0</v>
      </c>
      <c r="K191" s="367">
        <v>0</v>
      </c>
      <c r="L191" s="441">
        <v>0</v>
      </c>
    </row>
    <row r="192" spans="1:12" ht="12.75">
      <c r="A192" s="37">
        <v>174</v>
      </c>
      <c r="B192" s="72"/>
      <c r="C192" s="17"/>
      <c r="D192" s="17"/>
      <c r="E192" s="17"/>
      <c r="F192" s="17"/>
      <c r="G192" s="366"/>
      <c r="H192" s="366"/>
      <c r="I192" s="366"/>
      <c r="J192" s="500"/>
      <c r="K192" s="500"/>
      <c r="L192" s="500"/>
    </row>
    <row r="193" spans="1:12" ht="15.75">
      <c r="A193" s="8">
        <v>175</v>
      </c>
      <c r="B193" s="83" t="s">
        <v>629</v>
      </c>
      <c r="C193" s="9"/>
      <c r="D193" s="9"/>
      <c r="E193" s="9"/>
      <c r="F193" s="9"/>
      <c r="G193" s="489">
        <f>G194+G195</f>
        <v>1793</v>
      </c>
      <c r="H193" s="489">
        <f>H194+H195</f>
        <v>4385.78</v>
      </c>
      <c r="I193" s="489">
        <f>I194+I195</f>
        <v>4298</v>
      </c>
      <c r="J193" s="489">
        <f>J194+J195</f>
        <v>13127</v>
      </c>
      <c r="K193" s="489">
        <f>K194+K195</f>
        <v>12628.8</v>
      </c>
      <c r="L193" s="356">
        <f>K193*100/J193</f>
        <v>96.20476879713567</v>
      </c>
    </row>
    <row r="194" spans="1:12" ht="12.75">
      <c r="A194" s="8">
        <v>176</v>
      </c>
      <c r="B194" s="312"/>
      <c r="C194" s="299" t="s">
        <v>38</v>
      </c>
      <c r="D194" s="299"/>
      <c r="E194" s="299"/>
      <c r="F194" s="299"/>
      <c r="G194" s="501">
        <v>0</v>
      </c>
      <c r="H194" s="501">
        <v>0</v>
      </c>
      <c r="I194" s="501">
        <v>498</v>
      </c>
      <c r="J194" s="501">
        <v>498</v>
      </c>
      <c r="K194" s="501">
        <v>0</v>
      </c>
      <c r="L194" s="376">
        <f>K194*100/J194</f>
        <v>0</v>
      </c>
    </row>
    <row r="195" spans="1:12" ht="12.75">
      <c r="A195" s="8">
        <v>177</v>
      </c>
      <c r="B195" s="312"/>
      <c r="C195" s="299" t="s">
        <v>173</v>
      </c>
      <c r="D195" s="299"/>
      <c r="E195" s="299"/>
      <c r="F195" s="299"/>
      <c r="G195" s="376">
        <v>1793</v>
      </c>
      <c r="H195" s="376">
        <v>4385.78</v>
      </c>
      <c r="I195" s="376">
        <v>3800</v>
      </c>
      <c r="J195" s="376">
        <v>12629</v>
      </c>
      <c r="K195" s="376">
        <v>12628.8</v>
      </c>
      <c r="L195" s="376">
        <f>K195*100/J195</f>
        <v>99.99841634333677</v>
      </c>
    </row>
    <row r="196" spans="1:12" ht="12.75">
      <c r="A196" s="502">
        <v>178</v>
      </c>
      <c r="B196" s="503"/>
      <c r="C196" s="504"/>
      <c r="D196" s="504"/>
      <c r="E196" s="504"/>
      <c r="F196" s="504"/>
      <c r="G196" s="505"/>
      <c r="H196" s="505"/>
      <c r="I196" s="505"/>
      <c r="J196" s="505"/>
      <c r="K196" s="505"/>
      <c r="L196" s="505"/>
    </row>
    <row r="197" spans="1:12" ht="15.75">
      <c r="A197" s="8">
        <v>179</v>
      </c>
      <c r="B197" s="83" t="s">
        <v>39</v>
      </c>
      <c r="C197" s="49"/>
      <c r="D197" s="49"/>
      <c r="E197" s="49"/>
      <c r="F197" s="277"/>
      <c r="G197" s="356">
        <f>+G198+G206+G210+G214+G215</f>
        <v>103416</v>
      </c>
      <c r="H197" s="356">
        <f>+H198+H206+H210+H214+H215</f>
        <v>28268.539999999997</v>
      </c>
      <c r="I197" s="356">
        <f>+I198+I206+I210+I214+I215</f>
        <v>18212</v>
      </c>
      <c r="J197" s="356">
        <f>+J198+J206+J210+J214+J215</f>
        <v>27129</v>
      </c>
      <c r="K197" s="356">
        <f>+K198+K206+K210+K214+K215</f>
        <v>15878.5</v>
      </c>
      <c r="L197" s="356">
        <f>K197*100/J197</f>
        <v>58.52961775222087</v>
      </c>
    </row>
    <row r="198" spans="1:12" ht="12.75">
      <c r="A198" s="8">
        <v>180</v>
      </c>
      <c r="B198" s="317"/>
      <c r="C198" s="305" t="s">
        <v>40</v>
      </c>
      <c r="D198" s="305"/>
      <c r="E198" s="305"/>
      <c r="F198" s="306"/>
      <c r="G198" s="378">
        <f>G199+G200+G201</f>
        <v>0</v>
      </c>
      <c r="H198" s="378">
        <f>H199+H200+H201</f>
        <v>2164.6</v>
      </c>
      <c r="I198" s="378">
        <f>I199+I200+I201</f>
        <v>1082</v>
      </c>
      <c r="J198" s="378">
        <f>J199+J200+J201</f>
        <v>1082</v>
      </c>
      <c r="K198" s="378">
        <f>K199+K200+K201</f>
        <v>795.88</v>
      </c>
      <c r="L198" s="376">
        <f>K198*100/J198</f>
        <v>73.55637707948244</v>
      </c>
    </row>
    <row r="199" spans="1:12" ht="12.75">
      <c r="A199" s="8">
        <v>181</v>
      </c>
      <c r="B199" s="329">
        <v>633002</v>
      </c>
      <c r="C199" s="330" t="s">
        <v>304</v>
      </c>
      <c r="D199" s="330"/>
      <c r="E199" s="330"/>
      <c r="F199" s="330"/>
      <c r="G199" s="521">
        <v>0</v>
      </c>
      <c r="H199" s="521">
        <v>0</v>
      </c>
      <c r="I199" s="382">
        <v>0</v>
      </c>
      <c r="J199" s="382">
        <v>0</v>
      </c>
      <c r="K199" s="382">
        <v>735.97</v>
      </c>
      <c r="L199" s="650" t="s">
        <v>257</v>
      </c>
    </row>
    <row r="200" spans="1:12" ht="12.75">
      <c r="A200" s="8">
        <v>182</v>
      </c>
      <c r="B200" s="73">
        <v>633004</v>
      </c>
      <c r="C200" s="57" t="s">
        <v>174</v>
      </c>
      <c r="D200" s="57"/>
      <c r="E200" s="57"/>
      <c r="F200" s="57"/>
      <c r="G200" s="367">
        <v>0</v>
      </c>
      <c r="H200" s="367">
        <v>720</v>
      </c>
      <c r="I200" s="367">
        <v>750</v>
      </c>
      <c r="J200" s="367">
        <v>750</v>
      </c>
      <c r="K200" s="367">
        <v>0</v>
      </c>
      <c r="L200" s="441">
        <f>K200*100/J200</f>
        <v>0</v>
      </c>
    </row>
    <row r="201" spans="1:12" ht="12.75">
      <c r="A201" s="8">
        <v>183</v>
      </c>
      <c r="B201" s="73">
        <v>633006</v>
      </c>
      <c r="C201" s="57" t="s">
        <v>779</v>
      </c>
      <c r="D201" s="57"/>
      <c r="E201" s="57"/>
      <c r="F201" s="57"/>
      <c r="G201" s="367">
        <v>0</v>
      </c>
      <c r="H201" s="367">
        <v>1444.6</v>
      </c>
      <c r="I201" s="367">
        <v>332</v>
      </c>
      <c r="J201" s="367">
        <v>332</v>
      </c>
      <c r="K201" s="367">
        <v>59.91</v>
      </c>
      <c r="L201" s="441">
        <f>K201*100/J201</f>
        <v>18.045180722891565</v>
      </c>
    </row>
    <row r="202" spans="1:12" ht="12.75">
      <c r="A202" s="1"/>
      <c r="B202" s="72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3.5" thickBot="1">
      <c r="A203" s="1"/>
      <c r="B203" s="72"/>
      <c r="C203" s="17"/>
      <c r="D203" s="17"/>
      <c r="E203" s="17"/>
      <c r="F203" s="17"/>
      <c r="G203" s="17"/>
      <c r="H203" s="17"/>
      <c r="I203" s="17"/>
      <c r="J203" s="17"/>
      <c r="K203" s="17"/>
      <c r="L203" s="17">
        <v>13</v>
      </c>
    </row>
    <row r="204" spans="1:12" ht="35.25" thickTop="1">
      <c r="A204" s="2" t="s">
        <v>460</v>
      </c>
      <c r="B204" s="507" t="s">
        <v>497</v>
      </c>
      <c r="C204" s="5"/>
      <c r="D204" s="5"/>
      <c r="E204" s="5"/>
      <c r="F204" s="5"/>
      <c r="G204" s="214" t="s">
        <v>535</v>
      </c>
      <c r="H204" s="214" t="s">
        <v>536</v>
      </c>
      <c r="I204" s="214" t="s">
        <v>312</v>
      </c>
      <c r="J204" s="214" t="s">
        <v>582</v>
      </c>
      <c r="K204" s="214" t="s">
        <v>418</v>
      </c>
      <c r="L204" s="214" t="s">
        <v>275</v>
      </c>
    </row>
    <row r="205" spans="1:12" ht="12.75">
      <c r="A205" s="167">
        <v>184</v>
      </c>
      <c r="B205" s="217"/>
      <c r="C205" s="485"/>
      <c r="D205" s="485"/>
      <c r="E205" s="485"/>
      <c r="F205" s="485"/>
      <c r="G205" s="492" t="s">
        <v>356</v>
      </c>
      <c r="H205" s="487" t="s">
        <v>356</v>
      </c>
      <c r="I205" s="487" t="s">
        <v>356</v>
      </c>
      <c r="J205" s="488" t="s">
        <v>356</v>
      </c>
      <c r="K205" s="488" t="s">
        <v>356</v>
      </c>
      <c r="L205" s="488"/>
    </row>
    <row r="206" spans="1:12" ht="12.75">
      <c r="A206" s="8">
        <v>185</v>
      </c>
      <c r="B206" s="317"/>
      <c r="C206" s="305" t="s">
        <v>41</v>
      </c>
      <c r="D206" s="305"/>
      <c r="E206" s="305"/>
      <c r="F206" s="305"/>
      <c r="G206" s="376">
        <f>G207+G208+G209</f>
        <v>7470</v>
      </c>
      <c r="H206" s="376">
        <f>H207+H208+H209</f>
        <v>18074.21</v>
      </c>
      <c r="I206" s="376">
        <f>I207+I208+I209</f>
        <v>9130</v>
      </c>
      <c r="J206" s="376">
        <f>J207+J208+J209</f>
        <v>14821</v>
      </c>
      <c r="K206" s="376">
        <f>K207+K208+K209</f>
        <v>10721.58</v>
      </c>
      <c r="L206" s="376">
        <f aca="true" t="shared" si="8" ref="L206:L213">K206*100/J206</f>
        <v>72.3404628567573</v>
      </c>
    </row>
    <row r="207" spans="1:12" ht="12.75">
      <c r="A207" s="13">
        <v>186</v>
      </c>
      <c r="B207" s="72">
        <v>635006</v>
      </c>
      <c r="C207" s="60" t="s">
        <v>780</v>
      </c>
      <c r="D207" s="60"/>
      <c r="E207" s="60"/>
      <c r="F207" s="60"/>
      <c r="G207" s="366">
        <v>7470</v>
      </c>
      <c r="H207" s="366">
        <v>2671.48</v>
      </c>
      <c r="I207" s="366">
        <v>7470</v>
      </c>
      <c r="J207" s="366">
        <v>7470</v>
      </c>
      <c r="K207" s="366">
        <v>5019.07</v>
      </c>
      <c r="L207" s="441">
        <f t="shared" si="8"/>
        <v>67.18969210174029</v>
      </c>
    </row>
    <row r="208" spans="1:12" ht="12.75">
      <c r="A208" s="8">
        <v>187</v>
      </c>
      <c r="B208" s="73">
        <v>635006</v>
      </c>
      <c r="C208" s="57" t="s">
        <v>112</v>
      </c>
      <c r="D208" s="57"/>
      <c r="E208" s="57"/>
      <c r="F208" s="57"/>
      <c r="G208" s="367">
        <v>0</v>
      </c>
      <c r="H208" s="367">
        <v>15402.73</v>
      </c>
      <c r="I208" s="367">
        <v>0</v>
      </c>
      <c r="J208" s="367">
        <v>5691</v>
      </c>
      <c r="K208" s="367">
        <v>5702.51</v>
      </c>
      <c r="L208" s="441">
        <f t="shared" si="8"/>
        <v>100.2022491653488</v>
      </c>
    </row>
    <row r="209" spans="1:12" ht="12.75">
      <c r="A209" s="13">
        <v>188</v>
      </c>
      <c r="B209" s="72">
        <v>635006</v>
      </c>
      <c r="C209" s="17" t="s">
        <v>781</v>
      </c>
      <c r="D209" s="17"/>
      <c r="E209" s="17"/>
      <c r="F209" s="17"/>
      <c r="G209" s="366">
        <v>0</v>
      </c>
      <c r="H209" s="366">
        <v>0</v>
      </c>
      <c r="I209" s="366">
        <v>1660</v>
      </c>
      <c r="J209" s="366">
        <v>1660</v>
      </c>
      <c r="K209" s="366">
        <v>0</v>
      </c>
      <c r="L209" s="441">
        <f t="shared" si="8"/>
        <v>0</v>
      </c>
    </row>
    <row r="210" spans="1:12" ht="12.75">
      <c r="A210" s="8">
        <v>189</v>
      </c>
      <c r="B210" s="317"/>
      <c r="C210" s="305" t="s">
        <v>42</v>
      </c>
      <c r="D210" s="305"/>
      <c r="E210" s="305"/>
      <c r="F210" s="305"/>
      <c r="G210" s="376">
        <f>G211+G212+G213</f>
        <v>14256</v>
      </c>
      <c r="H210" s="376">
        <f>H211+H212+H213</f>
        <v>8006.98</v>
      </c>
      <c r="I210" s="376">
        <f>I211+I212+I213</f>
        <v>8000</v>
      </c>
      <c r="J210" s="376">
        <f>J211+J212+J213</f>
        <v>11226</v>
      </c>
      <c r="K210" s="376">
        <f>K211+K212+K213</f>
        <v>4361.04</v>
      </c>
      <c r="L210" s="376">
        <f t="shared" si="8"/>
        <v>38.84767504008551</v>
      </c>
    </row>
    <row r="211" spans="1:12" ht="12.75">
      <c r="A211" s="8">
        <v>190</v>
      </c>
      <c r="B211" s="73">
        <v>637004</v>
      </c>
      <c r="C211" s="57" t="s">
        <v>782</v>
      </c>
      <c r="D211" s="57"/>
      <c r="E211" s="57"/>
      <c r="F211" s="57"/>
      <c r="G211" s="367">
        <v>14256</v>
      </c>
      <c r="H211" s="367">
        <v>7006.98</v>
      </c>
      <c r="I211" s="367">
        <v>7000</v>
      </c>
      <c r="J211" s="367">
        <v>7000</v>
      </c>
      <c r="K211" s="367">
        <v>1135.04</v>
      </c>
      <c r="L211" s="441">
        <f t="shared" si="8"/>
        <v>16.21485714285714</v>
      </c>
    </row>
    <row r="212" spans="1:12" ht="12.75">
      <c r="A212" s="13">
        <v>191</v>
      </c>
      <c r="B212" s="72">
        <v>637011</v>
      </c>
      <c r="C212" s="17" t="s">
        <v>401</v>
      </c>
      <c r="D212" s="17"/>
      <c r="E212" s="17"/>
      <c r="F212" s="17"/>
      <c r="G212" s="366">
        <v>0</v>
      </c>
      <c r="H212" s="366">
        <v>1000</v>
      </c>
      <c r="I212" s="366">
        <v>1000</v>
      </c>
      <c r="J212" s="366">
        <v>1000</v>
      </c>
      <c r="K212" s="366">
        <v>0</v>
      </c>
      <c r="L212" s="441">
        <f t="shared" si="8"/>
        <v>0</v>
      </c>
    </row>
    <row r="213" spans="1:12" ht="12.75">
      <c r="A213" s="8">
        <v>192</v>
      </c>
      <c r="B213" s="73"/>
      <c r="C213" s="57" t="s">
        <v>630</v>
      </c>
      <c r="D213" s="57"/>
      <c r="E213" s="57"/>
      <c r="F213" s="57"/>
      <c r="G213" s="367">
        <v>0</v>
      </c>
      <c r="H213" s="367">
        <v>0</v>
      </c>
      <c r="I213" s="367">
        <v>0</v>
      </c>
      <c r="J213" s="367">
        <v>3226</v>
      </c>
      <c r="K213" s="367">
        <v>3226</v>
      </c>
      <c r="L213" s="441">
        <f t="shared" si="8"/>
        <v>100</v>
      </c>
    </row>
    <row r="214" spans="1:12" ht="12.75">
      <c r="A214" s="8">
        <v>193</v>
      </c>
      <c r="B214" s="312"/>
      <c r="C214" s="299" t="s">
        <v>175</v>
      </c>
      <c r="D214" s="299"/>
      <c r="E214" s="299"/>
      <c r="F214" s="299"/>
      <c r="G214" s="376">
        <v>68920</v>
      </c>
      <c r="H214" s="376">
        <v>22.75</v>
      </c>
      <c r="I214" s="376">
        <v>0</v>
      </c>
      <c r="J214" s="376">
        <v>0</v>
      </c>
      <c r="K214" s="376">
        <v>0</v>
      </c>
      <c r="L214" s="376">
        <v>0</v>
      </c>
    </row>
    <row r="215" spans="1:12" ht="12.75">
      <c r="A215" s="8">
        <v>194</v>
      </c>
      <c r="B215" s="312"/>
      <c r="C215" s="313" t="s">
        <v>111</v>
      </c>
      <c r="D215" s="299"/>
      <c r="E215" s="299"/>
      <c r="F215" s="299"/>
      <c r="G215" s="508">
        <v>12770</v>
      </c>
      <c r="H215" s="508">
        <v>0</v>
      </c>
      <c r="I215" s="508">
        <v>0</v>
      </c>
      <c r="J215" s="508">
        <v>0</v>
      </c>
      <c r="K215" s="508">
        <v>0</v>
      </c>
      <c r="L215" s="531">
        <v>0</v>
      </c>
    </row>
    <row r="216" spans="1:12" ht="12.75">
      <c r="A216" s="8">
        <v>195</v>
      </c>
      <c r="B216" s="73"/>
      <c r="C216" s="56"/>
      <c r="D216" s="56"/>
      <c r="E216" s="56"/>
      <c r="F216" s="56"/>
      <c r="G216" s="362"/>
      <c r="H216" s="362"/>
      <c r="I216" s="362"/>
      <c r="J216" s="365"/>
      <c r="K216" s="365"/>
      <c r="L216" s="365"/>
    </row>
    <row r="217" spans="1:12" ht="15.75">
      <c r="A217" s="8">
        <v>196</v>
      </c>
      <c r="B217" s="83" t="s">
        <v>45</v>
      </c>
      <c r="C217" s="49"/>
      <c r="D217" s="49"/>
      <c r="E217" s="49"/>
      <c r="F217" s="49"/>
      <c r="G217" s="356">
        <f>G218+G221</f>
        <v>17005</v>
      </c>
      <c r="H217" s="356">
        <f>H218+H221</f>
        <v>22646.21</v>
      </c>
      <c r="I217" s="356">
        <f>I218+I221</f>
        <v>20900</v>
      </c>
      <c r="J217" s="356">
        <f>J218+J221</f>
        <v>21684</v>
      </c>
      <c r="K217" s="356">
        <f>K218+K221</f>
        <v>19436.56</v>
      </c>
      <c r="L217" s="356">
        <f aca="true" t="shared" si="9" ref="L217:L222">K217*100/J217</f>
        <v>89.63549160671464</v>
      </c>
    </row>
    <row r="218" spans="1:12" ht="12.75">
      <c r="A218" s="13">
        <v>197</v>
      </c>
      <c r="B218" s="308"/>
      <c r="C218" s="309" t="s">
        <v>43</v>
      </c>
      <c r="D218" s="309"/>
      <c r="E218" s="309"/>
      <c r="F218" s="309"/>
      <c r="G218" s="378">
        <f>G219+G220</f>
        <v>13658</v>
      </c>
      <c r="H218" s="378">
        <f>H219+H220</f>
        <v>22546.21</v>
      </c>
      <c r="I218" s="378">
        <f>I219+I220</f>
        <v>20800</v>
      </c>
      <c r="J218" s="506">
        <f>J219+J220</f>
        <v>20800</v>
      </c>
      <c r="K218" s="506">
        <f>K219+K220</f>
        <v>18552.93</v>
      </c>
      <c r="L218" s="376">
        <f t="shared" si="9"/>
        <v>89.19677884615385</v>
      </c>
    </row>
    <row r="219" spans="1:12" ht="12.75">
      <c r="A219" s="8">
        <v>198</v>
      </c>
      <c r="B219" s="73">
        <v>632002</v>
      </c>
      <c r="C219" s="57" t="s">
        <v>783</v>
      </c>
      <c r="D219" s="57"/>
      <c r="E219" s="57"/>
      <c r="F219" s="57"/>
      <c r="G219" s="367">
        <v>9346</v>
      </c>
      <c r="H219" s="367">
        <v>19787.02</v>
      </c>
      <c r="I219" s="367">
        <v>18000</v>
      </c>
      <c r="J219" s="367">
        <v>18000</v>
      </c>
      <c r="K219" s="367">
        <v>15954.2</v>
      </c>
      <c r="L219" s="441">
        <f t="shared" si="9"/>
        <v>88.63444444444444</v>
      </c>
    </row>
    <row r="220" spans="1:12" ht="12.75">
      <c r="A220" s="13">
        <v>199</v>
      </c>
      <c r="B220" s="72">
        <v>632002</v>
      </c>
      <c r="C220" s="17" t="s">
        <v>784</v>
      </c>
      <c r="D220" s="17"/>
      <c r="E220" s="17"/>
      <c r="F220" s="17"/>
      <c r="G220" s="366">
        <v>4312</v>
      </c>
      <c r="H220" s="366">
        <v>2759.19</v>
      </c>
      <c r="I220" s="366">
        <v>2800</v>
      </c>
      <c r="J220" s="366">
        <v>2800</v>
      </c>
      <c r="K220" s="366">
        <v>2598.73</v>
      </c>
      <c r="L220" s="441">
        <f t="shared" si="9"/>
        <v>92.81178571428572</v>
      </c>
    </row>
    <row r="221" spans="1:12" ht="12.75">
      <c r="A221" s="8">
        <v>200</v>
      </c>
      <c r="B221" s="317"/>
      <c r="C221" s="305" t="s">
        <v>44</v>
      </c>
      <c r="D221" s="305"/>
      <c r="E221" s="305"/>
      <c r="F221" s="305"/>
      <c r="G221" s="376">
        <f>G222+G223</f>
        <v>3347</v>
      </c>
      <c r="H221" s="376">
        <f>H222+H223</f>
        <v>100</v>
      </c>
      <c r="I221" s="376">
        <f>I222+I223</f>
        <v>100</v>
      </c>
      <c r="J221" s="376">
        <f>J222+J223</f>
        <v>884</v>
      </c>
      <c r="K221" s="376">
        <f>K222+K223</f>
        <v>883.63</v>
      </c>
      <c r="L221" s="376">
        <f t="shared" si="9"/>
        <v>99.9581447963801</v>
      </c>
    </row>
    <row r="222" spans="1:12" ht="12.75">
      <c r="A222" s="13">
        <v>201</v>
      </c>
      <c r="B222" s="72">
        <v>635006</v>
      </c>
      <c r="C222" s="17" t="s">
        <v>785</v>
      </c>
      <c r="D222" s="17"/>
      <c r="E222" s="17"/>
      <c r="F222" s="17"/>
      <c r="G222" s="366">
        <v>3225</v>
      </c>
      <c r="H222" s="366">
        <v>100</v>
      </c>
      <c r="I222" s="366">
        <v>100</v>
      </c>
      <c r="J222" s="366">
        <v>884</v>
      </c>
      <c r="K222" s="366">
        <v>883.63</v>
      </c>
      <c r="L222" s="441">
        <f t="shared" si="9"/>
        <v>99.9581447963801</v>
      </c>
    </row>
    <row r="223" spans="1:12" ht="12.75">
      <c r="A223" s="8">
        <v>202</v>
      </c>
      <c r="B223" s="73"/>
      <c r="C223" s="57" t="s">
        <v>176</v>
      </c>
      <c r="D223" s="57"/>
      <c r="E223" s="57"/>
      <c r="F223" s="57"/>
      <c r="G223" s="367">
        <v>122</v>
      </c>
      <c r="H223" s="367">
        <v>0</v>
      </c>
      <c r="I223" s="367">
        <v>0</v>
      </c>
      <c r="J223" s="367">
        <v>0</v>
      </c>
      <c r="K223" s="367">
        <v>0</v>
      </c>
      <c r="L223" s="441">
        <v>0</v>
      </c>
    </row>
    <row r="224" spans="1:12" ht="12.75">
      <c r="A224" s="13">
        <v>203</v>
      </c>
      <c r="B224" s="74"/>
      <c r="C224" s="57"/>
      <c r="D224" s="57"/>
      <c r="E224" s="57"/>
      <c r="F224" s="57"/>
      <c r="G224" s="367"/>
      <c r="H224" s="367"/>
      <c r="I224" s="367"/>
      <c r="J224" s="365"/>
      <c r="K224" s="365"/>
      <c r="L224" s="365"/>
    </row>
    <row r="225" spans="1:12" ht="15.75">
      <c r="A225" s="8">
        <v>204</v>
      </c>
      <c r="B225" s="80" t="s">
        <v>46</v>
      </c>
      <c r="C225" s="81"/>
      <c r="D225" s="81"/>
      <c r="E225" s="81"/>
      <c r="F225" s="81"/>
      <c r="G225" s="357">
        <f>G226+G227</f>
        <v>102009</v>
      </c>
      <c r="H225" s="357">
        <f>H226+H227</f>
        <v>73878.38</v>
      </c>
      <c r="I225" s="357">
        <f>I226+I227</f>
        <v>103000</v>
      </c>
      <c r="J225" s="359">
        <f>J226+J227</f>
        <v>77000</v>
      </c>
      <c r="K225" s="359">
        <f>K226+K227</f>
        <v>71146.77</v>
      </c>
      <c r="L225" s="356">
        <f>K225*100/J225</f>
        <v>92.3984025974026</v>
      </c>
    </row>
    <row r="226" spans="1:12" ht="12.75">
      <c r="A226" s="8">
        <v>205</v>
      </c>
      <c r="B226" s="318"/>
      <c r="C226" s="299" t="s">
        <v>47</v>
      </c>
      <c r="D226" s="299"/>
      <c r="E226" s="299"/>
      <c r="F226" s="299"/>
      <c r="G226" s="376">
        <v>87795</v>
      </c>
      <c r="H226" s="376">
        <v>67393</v>
      </c>
      <c r="I226" s="376">
        <v>88000</v>
      </c>
      <c r="J226" s="376">
        <v>70000</v>
      </c>
      <c r="K226" s="376">
        <v>67051.5</v>
      </c>
      <c r="L226" s="376">
        <f>K226*100/J226</f>
        <v>95.78785714285715</v>
      </c>
    </row>
    <row r="227" spans="1:12" ht="12.75">
      <c r="A227" s="8">
        <v>206</v>
      </c>
      <c r="B227" s="318"/>
      <c r="C227" s="299" t="s">
        <v>48</v>
      </c>
      <c r="D227" s="299"/>
      <c r="E227" s="299"/>
      <c r="F227" s="299"/>
      <c r="G227" s="376">
        <v>14214</v>
      </c>
      <c r="H227" s="376">
        <v>6485.38</v>
      </c>
      <c r="I227" s="376">
        <v>15000</v>
      </c>
      <c r="J227" s="376">
        <v>7000</v>
      </c>
      <c r="K227" s="376">
        <v>4095.27</v>
      </c>
      <c r="L227" s="376">
        <f>K227*100/J227</f>
        <v>58.50385714285714</v>
      </c>
    </row>
    <row r="228" spans="1:12" ht="12.75">
      <c r="A228" s="8">
        <v>207</v>
      </c>
      <c r="B228" s="82"/>
      <c r="C228" s="56"/>
      <c r="D228" s="56"/>
      <c r="E228" s="56"/>
      <c r="F228" s="56"/>
      <c r="G228" s="362"/>
      <c r="H228" s="362"/>
      <c r="I228" s="362"/>
      <c r="J228" s="365"/>
      <c r="K228" s="365"/>
      <c r="L228" s="365"/>
    </row>
    <row r="229" spans="1:12" ht="15.75">
      <c r="A229" s="13">
        <v>208</v>
      </c>
      <c r="B229" s="80" t="s">
        <v>49</v>
      </c>
      <c r="C229" s="81"/>
      <c r="D229" s="81"/>
      <c r="E229" s="81"/>
      <c r="F229" s="81"/>
      <c r="G229" s="357">
        <f>G230+G231</f>
        <v>69112</v>
      </c>
      <c r="H229" s="357">
        <f>H230+H231</f>
        <v>57921.22</v>
      </c>
      <c r="I229" s="357">
        <f>I230+I231</f>
        <v>69944</v>
      </c>
      <c r="J229" s="357">
        <f>J230+J231</f>
        <v>69944</v>
      </c>
      <c r="K229" s="357">
        <f>K230+K231</f>
        <v>68429.14</v>
      </c>
      <c r="L229" s="356">
        <f>K229*100/J229</f>
        <v>97.8341816310191</v>
      </c>
    </row>
    <row r="230" spans="1:12" ht="12.75">
      <c r="A230" s="8">
        <v>209</v>
      </c>
      <c r="B230" s="318"/>
      <c r="C230" s="299" t="s">
        <v>177</v>
      </c>
      <c r="D230" s="299"/>
      <c r="E230" s="299"/>
      <c r="F230" s="299"/>
      <c r="G230" s="376">
        <v>67335</v>
      </c>
      <c r="H230" s="376">
        <v>54365.22</v>
      </c>
      <c r="I230" s="376">
        <v>66388</v>
      </c>
      <c r="J230" s="376">
        <v>66388</v>
      </c>
      <c r="K230" s="376">
        <v>61700</v>
      </c>
      <c r="L230" s="376">
        <f>K230*100/J230</f>
        <v>92.9384828583479</v>
      </c>
    </row>
    <row r="231" spans="1:12" ht="12.75">
      <c r="A231" s="8">
        <v>210</v>
      </c>
      <c r="B231" s="318"/>
      <c r="C231" s="299" t="s">
        <v>686</v>
      </c>
      <c r="D231" s="299"/>
      <c r="E231" s="299"/>
      <c r="F231" s="299"/>
      <c r="G231" s="376">
        <v>1777</v>
      </c>
      <c r="H231" s="376">
        <v>3556</v>
      </c>
      <c r="I231" s="376">
        <v>3556</v>
      </c>
      <c r="J231" s="376">
        <v>3556</v>
      </c>
      <c r="K231" s="376">
        <v>6729.14</v>
      </c>
      <c r="L231" s="376">
        <f>K231*100/J231</f>
        <v>189.2334083239595</v>
      </c>
    </row>
    <row r="232" spans="1:12" ht="12.75">
      <c r="A232" s="8">
        <v>211</v>
      </c>
      <c r="B232" s="82"/>
      <c r="C232" s="66"/>
      <c r="D232" s="56"/>
      <c r="E232" s="56"/>
      <c r="F232" s="56"/>
      <c r="G232" s="367"/>
      <c r="H232" s="367"/>
      <c r="I232" s="367"/>
      <c r="J232" s="365"/>
      <c r="K232" s="365"/>
      <c r="L232" s="365"/>
    </row>
    <row r="233" spans="1:12" ht="15.75">
      <c r="A233" s="8">
        <v>212</v>
      </c>
      <c r="B233" s="83" t="s">
        <v>178</v>
      </c>
      <c r="C233" s="49"/>
      <c r="D233" s="49"/>
      <c r="E233" s="49"/>
      <c r="F233" s="49"/>
      <c r="G233" s="356">
        <f>G234+G235+G247</f>
        <v>184732</v>
      </c>
      <c r="H233" s="356">
        <f>H234+H235+H247</f>
        <v>209928.49000000002</v>
      </c>
      <c r="I233" s="356">
        <f>I234+I235+I247</f>
        <v>195300</v>
      </c>
      <c r="J233" s="356">
        <f>J234+J235+J247</f>
        <v>200570</v>
      </c>
      <c r="K233" s="356">
        <f>K234+K235+K247</f>
        <v>192227.72</v>
      </c>
      <c r="L233" s="356">
        <f aca="true" t="shared" si="10" ref="L233:L241">K233*100/J233</f>
        <v>95.84071396519919</v>
      </c>
    </row>
    <row r="234" spans="1:12" ht="12.75">
      <c r="A234" s="267">
        <v>213</v>
      </c>
      <c r="B234" s="298"/>
      <c r="C234" s="299" t="s">
        <v>631</v>
      </c>
      <c r="D234" s="299"/>
      <c r="E234" s="299"/>
      <c r="F234" s="299"/>
      <c r="G234" s="376">
        <v>171125</v>
      </c>
      <c r="H234" s="376">
        <v>201700</v>
      </c>
      <c r="I234" s="376">
        <v>187310</v>
      </c>
      <c r="J234" s="376">
        <v>194330</v>
      </c>
      <c r="K234" s="376">
        <v>187600</v>
      </c>
      <c r="L234" s="376">
        <f t="shared" si="10"/>
        <v>96.53681881335872</v>
      </c>
    </row>
    <row r="235" spans="1:12" ht="12.75">
      <c r="A235" s="267">
        <v>214</v>
      </c>
      <c r="B235" s="298"/>
      <c r="C235" s="299" t="s">
        <v>632</v>
      </c>
      <c r="D235" s="299"/>
      <c r="E235" s="299"/>
      <c r="F235" s="299"/>
      <c r="G235" s="376">
        <f>G236+G237+G240+G241</f>
        <v>12413</v>
      </c>
      <c r="H235" s="376">
        <f>H236+H237+H240+H241</f>
        <v>7215.29</v>
      </c>
      <c r="I235" s="376">
        <f>I236+I237+I240+I241</f>
        <v>7160</v>
      </c>
      <c r="J235" s="376">
        <f>J236+J237+J240+J241</f>
        <v>5410</v>
      </c>
      <c r="K235" s="376">
        <v>3598.02</v>
      </c>
      <c r="L235" s="376">
        <f t="shared" si="10"/>
        <v>66.50683918669131</v>
      </c>
    </row>
    <row r="236" spans="1:12" ht="12.75">
      <c r="A236" s="509">
        <v>215</v>
      </c>
      <c r="B236" s="510">
        <v>632</v>
      </c>
      <c r="C236" s="504" t="s">
        <v>503</v>
      </c>
      <c r="D236" s="504"/>
      <c r="E236" s="504"/>
      <c r="F236" s="504"/>
      <c r="G236" s="511">
        <v>4435</v>
      </c>
      <c r="H236" s="511">
        <v>3445.06</v>
      </c>
      <c r="I236" s="511">
        <v>4500</v>
      </c>
      <c r="J236" s="511">
        <v>3500</v>
      </c>
      <c r="K236" s="511">
        <v>2946.2</v>
      </c>
      <c r="L236" s="363">
        <f t="shared" si="10"/>
        <v>84.17714285714285</v>
      </c>
    </row>
    <row r="237" spans="1:12" ht="12.75">
      <c r="A237" s="8">
        <v>216</v>
      </c>
      <c r="B237" s="82">
        <v>633</v>
      </c>
      <c r="C237" s="56" t="s">
        <v>507</v>
      </c>
      <c r="D237" s="56"/>
      <c r="E237" s="56"/>
      <c r="F237" s="56"/>
      <c r="G237" s="362">
        <f>G238+G239</f>
        <v>1098</v>
      </c>
      <c r="H237" s="362">
        <f>H238+H239</f>
        <v>240</v>
      </c>
      <c r="I237" s="362">
        <f>I238+I239</f>
        <v>1166</v>
      </c>
      <c r="J237" s="362">
        <f>J238+J239</f>
        <v>416</v>
      </c>
      <c r="K237" s="362">
        <f>K238+K239</f>
        <v>0</v>
      </c>
      <c r="L237" s="363">
        <f t="shared" si="10"/>
        <v>0</v>
      </c>
    </row>
    <row r="238" spans="1:12" ht="12.75">
      <c r="A238" s="8">
        <v>217</v>
      </c>
      <c r="B238" s="65">
        <v>633003</v>
      </c>
      <c r="C238" s="66" t="s">
        <v>278</v>
      </c>
      <c r="D238" s="66"/>
      <c r="E238" s="66"/>
      <c r="F238" s="66"/>
      <c r="G238" s="367">
        <v>0</v>
      </c>
      <c r="H238" s="367">
        <v>0</v>
      </c>
      <c r="I238" s="367">
        <v>166</v>
      </c>
      <c r="J238" s="367">
        <v>166</v>
      </c>
      <c r="K238" s="367">
        <v>0</v>
      </c>
      <c r="L238" s="441">
        <f t="shared" si="10"/>
        <v>0</v>
      </c>
    </row>
    <row r="239" spans="1:12" ht="12.75">
      <c r="A239" s="8">
        <v>218</v>
      </c>
      <c r="B239" s="73">
        <v>633006</v>
      </c>
      <c r="C239" s="57" t="s">
        <v>531</v>
      </c>
      <c r="D239" s="57"/>
      <c r="E239" s="57"/>
      <c r="F239" s="57"/>
      <c r="G239" s="367">
        <v>1098</v>
      </c>
      <c r="H239" s="367">
        <v>240</v>
      </c>
      <c r="I239" s="367">
        <v>1000</v>
      </c>
      <c r="J239" s="367">
        <v>250</v>
      </c>
      <c r="K239" s="367">
        <v>0</v>
      </c>
      <c r="L239" s="441">
        <f t="shared" si="10"/>
        <v>0</v>
      </c>
    </row>
    <row r="240" spans="1:12" ht="12.75">
      <c r="A240" s="8">
        <v>219</v>
      </c>
      <c r="B240" s="82">
        <v>635</v>
      </c>
      <c r="C240" s="56" t="s">
        <v>179</v>
      </c>
      <c r="D240" s="56"/>
      <c r="E240" s="56"/>
      <c r="F240" s="56"/>
      <c r="G240" s="362">
        <v>5432</v>
      </c>
      <c r="H240" s="362">
        <v>3530.23</v>
      </c>
      <c r="I240" s="362">
        <v>1494</v>
      </c>
      <c r="J240" s="362">
        <v>994</v>
      </c>
      <c r="K240" s="362">
        <v>0</v>
      </c>
      <c r="L240" s="363">
        <f t="shared" si="10"/>
        <v>0</v>
      </c>
    </row>
    <row r="241" spans="1:12" ht="12.75">
      <c r="A241" s="8">
        <v>220</v>
      </c>
      <c r="B241" s="82"/>
      <c r="C241" s="269" t="s">
        <v>511</v>
      </c>
      <c r="D241" s="56"/>
      <c r="E241" s="56"/>
      <c r="F241" s="56"/>
      <c r="G241" s="379">
        <v>1448</v>
      </c>
      <c r="H241" s="512">
        <v>0</v>
      </c>
      <c r="I241" s="379">
        <v>0</v>
      </c>
      <c r="J241" s="379">
        <v>500</v>
      </c>
      <c r="K241" s="379">
        <v>500</v>
      </c>
      <c r="L241" s="441">
        <f t="shared" si="10"/>
        <v>100</v>
      </c>
    </row>
    <row r="242" spans="1:12" ht="12.75">
      <c r="A242" s="1"/>
      <c r="B242" s="68"/>
      <c r="C242" s="497"/>
      <c r="D242" s="55"/>
      <c r="E242" s="55"/>
      <c r="F242" s="55"/>
      <c r="G242" s="499"/>
      <c r="H242" s="499"/>
      <c r="I242" s="499"/>
      <c r="J242" s="499"/>
      <c r="K242" s="499"/>
      <c r="L242" s="513">
        <v>14</v>
      </c>
    </row>
    <row r="243" spans="1:12" ht="12.75">
      <c r="A243" s="1"/>
      <c r="B243" s="68"/>
      <c r="C243" s="497"/>
      <c r="D243" s="55"/>
      <c r="E243" s="55"/>
      <c r="F243" s="55"/>
      <c r="G243" s="499"/>
      <c r="H243" s="499"/>
      <c r="I243" s="499"/>
      <c r="J243" s="499"/>
      <c r="K243" s="499"/>
      <c r="L243" s="513"/>
    </row>
    <row r="244" spans="1:12" ht="13.5" thickBot="1">
      <c r="A244" s="1"/>
      <c r="B244" s="68"/>
      <c r="C244" s="497"/>
      <c r="D244" s="55"/>
      <c r="E244" s="55"/>
      <c r="F244" s="55"/>
      <c r="G244" s="499"/>
      <c r="H244" s="499"/>
      <c r="I244" s="499"/>
      <c r="J244" s="499"/>
      <c r="K244" s="499"/>
      <c r="L244" s="513"/>
    </row>
    <row r="245" spans="1:12" ht="35.25" thickTop="1">
      <c r="A245" s="2" t="s">
        <v>460</v>
      </c>
      <c r="B245" s="3" t="s">
        <v>497</v>
      </c>
      <c r="C245" s="5"/>
      <c r="D245" s="5"/>
      <c r="E245" s="5"/>
      <c r="F245" s="5"/>
      <c r="G245" s="214" t="s">
        <v>535</v>
      </c>
      <c r="H245" s="214" t="s">
        <v>536</v>
      </c>
      <c r="I245" s="214" t="s">
        <v>312</v>
      </c>
      <c r="J245" s="214" t="s">
        <v>582</v>
      </c>
      <c r="K245" s="214" t="s">
        <v>418</v>
      </c>
      <c r="L245" s="214" t="s">
        <v>275</v>
      </c>
    </row>
    <row r="246" spans="1:12" ht="12.75">
      <c r="A246" s="167">
        <v>221</v>
      </c>
      <c r="B246" s="217"/>
      <c r="C246" s="485"/>
      <c r="D246" s="485"/>
      <c r="E246" s="485"/>
      <c r="F246" s="486"/>
      <c r="G246" s="487" t="s">
        <v>356</v>
      </c>
      <c r="H246" s="487" t="s">
        <v>356</v>
      </c>
      <c r="I246" s="487" t="s">
        <v>356</v>
      </c>
      <c r="J246" s="488" t="s">
        <v>356</v>
      </c>
      <c r="K246" s="488" t="s">
        <v>356</v>
      </c>
      <c r="L246" s="488"/>
    </row>
    <row r="247" spans="1:12" ht="12.75">
      <c r="A247" s="13">
        <v>222</v>
      </c>
      <c r="B247" s="308"/>
      <c r="C247" s="309" t="s">
        <v>193</v>
      </c>
      <c r="D247" s="309"/>
      <c r="E247" s="309"/>
      <c r="F247" s="309"/>
      <c r="G247" s="501">
        <f>G248+G249+G250</f>
        <v>1194</v>
      </c>
      <c r="H247" s="501">
        <f>H248+H249+H250</f>
        <v>1013.2</v>
      </c>
      <c r="I247" s="501">
        <f>I248+I249+I250</f>
        <v>830</v>
      </c>
      <c r="J247" s="501">
        <f>J248+J249+J250</f>
        <v>830</v>
      </c>
      <c r="K247" s="501">
        <f>K248+K249+K250</f>
        <v>1029.7</v>
      </c>
      <c r="L247" s="376">
        <f>K247*100/J247</f>
        <v>124.06024096385542</v>
      </c>
    </row>
    <row r="248" spans="1:12" ht="12.75">
      <c r="A248" s="8">
        <v>223</v>
      </c>
      <c r="B248" s="73"/>
      <c r="C248" s="57" t="s">
        <v>180</v>
      </c>
      <c r="D248" s="57"/>
      <c r="E248" s="57"/>
      <c r="F248" s="57"/>
      <c r="G248" s="367">
        <v>294</v>
      </c>
      <c r="H248" s="386">
        <v>585.7</v>
      </c>
      <c r="I248" s="386">
        <v>830</v>
      </c>
      <c r="J248" s="367">
        <v>830</v>
      </c>
      <c r="K248" s="367">
        <v>617.7</v>
      </c>
      <c r="L248" s="441">
        <f>K248*100/J248</f>
        <v>74.42168674698796</v>
      </c>
    </row>
    <row r="249" spans="1:12" ht="12.75">
      <c r="A249" s="8">
        <v>224</v>
      </c>
      <c r="B249" s="73"/>
      <c r="C249" s="57" t="s">
        <v>181</v>
      </c>
      <c r="D249" s="57"/>
      <c r="E249" s="57"/>
      <c r="F249" s="57"/>
      <c r="G249" s="473">
        <v>900</v>
      </c>
      <c r="H249" s="385">
        <v>427.5</v>
      </c>
      <c r="I249" s="385">
        <v>0</v>
      </c>
      <c r="J249" s="473">
        <v>0</v>
      </c>
      <c r="K249" s="473">
        <v>0</v>
      </c>
      <c r="L249" s="441">
        <v>0</v>
      </c>
    </row>
    <row r="250" spans="1:12" ht="12.75">
      <c r="A250" s="8">
        <v>225</v>
      </c>
      <c r="B250" s="476"/>
      <c r="C250" s="477" t="s">
        <v>305</v>
      </c>
      <c r="D250" s="477"/>
      <c r="E250" s="477"/>
      <c r="F250" s="477"/>
      <c r="G250" s="473">
        <v>0</v>
      </c>
      <c r="H250" s="385">
        <v>0</v>
      </c>
      <c r="I250" s="385">
        <v>0</v>
      </c>
      <c r="J250" s="473">
        <v>0</v>
      </c>
      <c r="K250" s="473">
        <v>412</v>
      </c>
      <c r="L250" s="650" t="s">
        <v>257</v>
      </c>
    </row>
    <row r="251" spans="1:12" ht="12.75">
      <c r="A251" s="13">
        <v>226</v>
      </c>
      <c r="B251" s="514"/>
      <c r="C251" s="515"/>
      <c r="D251" s="515"/>
      <c r="E251" s="515"/>
      <c r="F251" s="515"/>
      <c r="G251" s="478"/>
      <c r="H251" s="516"/>
      <c r="I251" s="516"/>
      <c r="J251" s="500"/>
      <c r="K251" s="500"/>
      <c r="L251" s="500"/>
    </row>
    <row r="252" spans="1:12" ht="15.75">
      <c r="A252" s="8">
        <v>227</v>
      </c>
      <c r="B252" s="80" t="s">
        <v>194</v>
      </c>
      <c r="C252" s="81"/>
      <c r="D252" s="81"/>
      <c r="E252" s="81"/>
      <c r="F252" s="81"/>
      <c r="G252" s="355">
        <f>G253+G256+G258</f>
        <v>7868</v>
      </c>
      <c r="H252" s="440">
        <f>H253+H256+H258</f>
        <v>2624.2799999999997</v>
      </c>
      <c r="I252" s="440">
        <f>I253+I256+I258</f>
        <v>2932</v>
      </c>
      <c r="J252" s="355">
        <f>J253+J256+J258</f>
        <v>15051</v>
      </c>
      <c r="K252" s="355">
        <f>K253+K256+K258</f>
        <v>18231.6</v>
      </c>
      <c r="L252" s="356">
        <f aca="true" t="shared" si="11" ref="L252:L262">K252*100/J252</f>
        <v>121.13215068766193</v>
      </c>
    </row>
    <row r="253" spans="1:12" ht="12.75">
      <c r="A253" s="8">
        <v>228</v>
      </c>
      <c r="B253" s="317"/>
      <c r="C253" s="305" t="s">
        <v>195</v>
      </c>
      <c r="D253" s="305"/>
      <c r="E253" s="305"/>
      <c r="F253" s="305"/>
      <c r="G253" s="376">
        <f>G254+G255</f>
        <v>956</v>
      </c>
      <c r="H253" s="517">
        <f>H254+H255</f>
        <v>675.76</v>
      </c>
      <c r="I253" s="517">
        <f>I254+I255</f>
        <v>940</v>
      </c>
      <c r="J253" s="376">
        <f>J254+J255</f>
        <v>940</v>
      </c>
      <c r="K253" s="376">
        <f>K254+K255</f>
        <v>650.62</v>
      </c>
      <c r="L253" s="376">
        <f t="shared" si="11"/>
        <v>69.21489361702127</v>
      </c>
    </row>
    <row r="254" spans="1:12" ht="12.75">
      <c r="A254" s="13">
        <v>229</v>
      </c>
      <c r="B254" s="72">
        <v>633006</v>
      </c>
      <c r="C254" s="17" t="s">
        <v>786</v>
      </c>
      <c r="D254" s="17"/>
      <c r="E254" s="17"/>
      <c r="F254" s="17"/>
      <c r="G254" s="366">
        <v>616</v>
      </c>
      <c r="H254" s="518">
        <v>675.76</v>
      </c>
      <c r="I254" s="518">
        <v>600</v>
      </c>
      <c r="J254" s="366">
        <v>600</v>
      </c>
      <c r="K254" s="366">
        <v>650.62</v>
      </c>
      <c r="L254" s="441">
        <f t="shared" si="11"/>
        <v>108.43666666666667</v>
      </c>
    </row>
    <row r="255" spans="1:12" ht="12.75">
      <c r="A255" s="8">
        <v>230</v>
      </c>
      <c r="B255" s="73">
        <v>633016</v>
      </c>
      <c r="C255" s="57" t="s">
        <v>787</v>
      </c>
      <c r="D255" s="57"/>
      <c r="E255" s="57"/>
      <c r="F255" s="57"/>
      <c r="G255" s="367">
        <v>340</v>
      </c>
      <c r="H255" s="386">
        <v>0</v>
      </c>
      <c r="I255" s="386">
        <v>340</v>
      </c>
      <c r="J255" s="367">
        <v>340</v>
      </c>
      <c r="K255" s="367">
        <v>0</v>
      </c>
      <c r="L255" s="441">
        <f t="shared" si="11"/>
        <v>0</v>
      </c>
    </row>
    <row r="256" spans="1:12" ht="12.75">
      <c r="A256" s="13">
        <v>231</v>
      </c>
      <c r="B256" s="308"/>
      <c r="C256" s="309" t="s">
        <v>196</v>
      </c>
      <c r="D256" s="309"/>
      <c r="E256" s="309"/>
      <c r="F256" s="309"/>
      <c r="G256" s="378">
        <f>G257</f>
        <v>0</v>
      </c>
      <c r="H256" s="506">
        <f>H257</f>
        <v>0</v>
      </c>
      <c r="I256" s="506">
        <f>I257</f>
        <v>664</v>
      </c>
      <c r="J256" s="378">
        <f>J257</f>
        <v>295</v>
      </c>
      <c r="K256" s="378">
        <f>K257</f>
        <v>0</v>
      </c>
      <c r="L256" s="376">
        <f t="shared" si="11"/>
        <v>0</v>
      </c>
    </row>
    <row r="257" spans="1:12" ht="12.75">
      <c r="A257" s="8">
        <v>232</v>
      </c>
      <c r="B257" s="73">
        <v>634004</v>
      </c>
      <c r="C257" s="57" t="s">
        <v>788</v>
      </c>
      <c r="D257" s="57"/>
      <c r="E257" s="57"/>
      <c r="F257" s="57"/>
      <c r="G257" s="367">
        <v>0</v>
      </c>
      <c r="H257" s="386">
        <v>0</v>
      </c>
      <c r="I257" s="386">
        <v>664</v>
      </c>
      <c r="J257" s="367">
        <v>295</v>
      </c>
      <c r="K257" s="367">
        <v>0</v>
      </c>
      <c r="L257" s="363">
        <f t="shared" si="11"/>
        <v>0</v>
      </c>
    </row>
    <row r="258" spans="1:12" ht="12.75">
      <c r="A258" s="13">
        <v>233</v>
      </c>
      <c r="B258" s="308"/>
      <c r="C258" s="309" t="s">
        <v>182</v>
      </c>
      <c r="D258" s="309"/>
      <c r="E258" s="309"/>
      <c r="F258" s="309"/>
      <c r="G258" s="378">
        <f>G259+G260+G261+G262</f>
        <v>6912</v>
      </c>
      <c r="H258" s="378">
        <f>H259+H260+H261+H262</f>
        <v>1948.52</v>
      </c>
      <c r="I258" s="378">
        <f>I259+I260+I261+I262</f>
        <v>1328</v>
      </c>
      <c r="J258" s="378">
        <f>J259+J260+J261+J262</f>
        <v>13816</v>
      </c>
      <c r="K258" s="378">
        <f>K259+K260+K261+K262</f>
        <v>17580.98</v>
      </c>
      <c r="L258" s="376">
        <f t="shared" si="11"/>
        <v>127.2508685581934</v>
      </c>
    </row>
    <row r="259" spans="1:12" ht="12.75">
      <c r="A259" s="8">
        <v>234</v>
      </c>
      <c r="B259" s="74">
        <v>637006</v>
      </c>
      <c r="C259" s="78" t="s">
        <v>633</v>
      </c>
      <c r="D259" s="78"/>
      <c r="E259" s="78"/>
      <c r="F259" s="78"/>
      <c r="G259" s="367">
        <v>3647</v>
      </c>
      <c r="H259" s="386">
        <v>0</v>
      </c>
      <c r="I259" s="386">
        <v>0</v>
      </c>
      <c r="J259" s="386">
        <v>0</v>
      </c>
      <c r="K259" s="386">
        <v>3772.98</v>
      </c>
      <c r="L259" s="650" t="s">
        <v>257</v>
      </c>
    </row>
    <row r="260" spans="1:12" ht="12.75">
      <c r="A260" s="8">
        <v>235</v>
      </c>
      <c r="B260" s="74">
        <v>637026</v>
      </c>
      <c r="C260" s="78" t="s">
        <v>789</v>
      </c>
      <c r="D260" s="78"/>
      <c r="E260" s="78"/>
      <c r="F260" s="78"/>
      <c r="G260" s="367">
        <v>1248</v>
      </c>
      <c r="H260" s="386">
        <v>1049.12</v>
      </c>
      <c r="I260" s="386">
        <v>1328</v>
      </c>
      <c r="J260" s="386">
        <v>1328</v>
      </c>
      <c r="K260" s="386">
        <v>1320</v>
      </c>
      <c r="L260" s="441">
        <f t="shared" si="11"/>
        <v>99.39759036144578</v>
      </c>
    </row>
    <row r="261" spans="1:12" ht="12.75">
      <c r="A261" s="8">
        <v>236</v>
      </c>
      <c r="B261" s="74">
        <v>637004</v>
      </c>
      <c r="C261" s="57" t="s">
        <v>198</v>
      </c>
      <c r="D261" s="57"/>
      <c r="E261" s="57"/>
      <c r="F261" s="57"/>
      <c r="G261" s="367">
        <v>2017</v>
      </c>
      <c r="H261" s="481">
        <v>899.4</v>
      </c>
      <c r="I261" s="367">
        <v>0</v>
      </c>
      <c r="J261" s="365">
        <v>12420</v>
      </c>
      <c r="K261" s="365">
        <v>12420.06</v>
      </c>
      <c r="L261" s="441">
        <f t="shared" si="11"/>
        <v>100.00048309178744</v>
      </c>
    </row>
    <row r="262" spans="1:12" ht="12.75">
      <c r="A262" s="8">
        <v>237</v>
      </c>
      <c r="B262" s="73"/>
      <c r="C262" s="57" t="s">
        <v>634</v>
      </c>
      <c r="D262" s="57"/>
      <c r="E262" s="57"/>
      <c r="F262" s="57"/>
      <c r="G262" s="367">
        <v>0</v>
      </c>
      <c r="H262" s="481">
        <v>0</v>
      </c>
      <c r="I262" s="367">
        <v>0</v>
      </c>
      <c r="J262" s="365">
        <v>68</v>
      </c>
      <c r="K262" s="365">
        <v>67.94</v>
      </c>
      <c r="L262" s="441">
        <f t="shared" si="11"/>
        <v>99.91176470588235</v>
      </c>
    </row>
    <row r="263" spans="1:12" ht="12.75">
      <c r="A263" s="8">
        <v>238</v>
      </c>
      <c r="B263" s="73"/>
      <c r="C263" s="57"/>
      <c r="D263" s="57"/>
      <c r="E263" s="57"/>
      <c r="F263" s="57"/>
      <c r="G263" s="367"/>
      <c r="H263" s="367"/>
      <c r="I263" s="367"/>
      <c r="J263" s="365"/>
      <c r="K263" s="365"/>
      <c r="L263" s="365"/>
    </row>
    <row r="264" spans="1:12" ht="15.75">
      <c r="A264" s="8">
        <v>239</v>
      </c>
      <c r="B264" s="83" t="s">
        <v>50</v>
      </c>
      <c r="C264" s="49"/>
      <c r="D264" s="49"/>
      <c r="E264" s="49"/>
      <c r="F264" s="49"/>
      <c r="G264" s="356">
        <f>G265+G268+G274+G277+G281</f>
        <v>1787767</v>
      </c>
      <c r="H264" s="391">
        <f>H265+H268+H274+H277+H281</f>
        <v>1860543.07</v>
      </c>
      <c r="I264" s="391">
        <f>I265+I268+I274+I277+I281</f>
        <v>1768958</v>
      </c>
      <c r="J264" s="356">
        <f>J265+J268+J274+J277+J281</f>
        <v>1860303</v>
      </c>
      <c r="K264" s="356">
        <f>K265+K268+K274+K277+K281</f>
        <v>1974727.4900000002</v>
      </c>
      <c r="L264" s="356">
        <f aca="true" t="shared" si="12" ref="L264:L280">K264*100/J264</f>
        <v>106.15085230739295</v>
      </c>
    </row>
    <row r="265" spans="1:12" ht="15.75">
      <c r="A265" s="8">
        <v>240</v>
      </c>
      <c r="B265" s="320"/>
      <c r="C265" s="305" t="s">
        <v>51</v>
      </c>
      <c r="D265" s="321"/>
      <c r="E265" s="321"/>
      <c r="F265" s="321"/>
      <c r="G265" s="376">
        <f>G266+G267</f>
        <v>491622</v>
      </c>
      <c r="H265" s="517">
        <f>H266+H267</f>
        <v>480924</v>
      </c>
      <c r="I265" s="517">
        <f>I266+I267</f>
        <v>465800</v>
      </c>
      <c r="J265" s="376">
        <f>J266+J267</f>
        <v>456933</v>
      </c>
      <c r="K265" s="376">
        <f>K266+K267</f>
        <v>466580</v>
      </c>
      <c r="L265" s="376">
        <f t="shared" si="12"/>
        <v>102.11125044590783</v>
      </c>
    </row>
    <row r="266" spans="1:12" ht="12.75">
      <c r="A266" s="220">
        <v>241</v>
      </c>
      <c r="B266" s="221"/>
      <c r="C266" s="162" t="s">
        <v>306</v>
      </c>
      <c r="D266" s="168"/>
      <c r="E266" s="168"/>
      <c r="F266" s="168"/>
      <c r="G266" s="358">
        <v>218065</v>
      </c>
      <c r="H266" s="442">
        <v>224568</v>
      </c>
      <c r="I266" s="442">
        <v>217600</v>
      </c>
      <c r="J266" s="358">
        <v>225037</v>
      </c>
      <c r="K266" s="358">
        <v>229152</v>
      </c>
      <c r="L266" s="363">
        <f t="shared" si="12"/>
        <v>101.82858818772024</v>
      </c>
    </row>
    <row r="267" spans="1:12" ht="12.75">
      <c r="A267" s="220">
        <v>242</v>
      </c>
      <c r="B267" s="221"/>
      <c r="C267" s="162" t="s">
        <v>307</v>
      </c>
      <c r="D267" s="168"/>
      <c r="E267" s="168"/>
      <c r="F267" s="168"/>
      <c r="G267" s="358">
        <v>273557</v>
      </c>
      <c r="H267" s="442">
        <v>256356</v>
      </c>
      <c r="I267" s="442">
        <v>248200</v>
      </c>
      <c r="J267" s="358">
        <v>231896</v>
      </c>
      <c r="K267" s="358">
        <v>237428</v>
      </c>
      <c r="L267" s="363">
        <f t="shared" si="12"/>
        <v>102.38555214406458</v>
      </c>
    </row>
    <row r="268" spans="1:12" ht="15.75">
      <c r="A268" s="220">
        <v>243</v>
      </c>
      <c r="B268" s="320"/>
      <c r="C268" s="305" t="s">
        <v>183</v>
      </c>
      <c r="D268" s="321"/>
      <c r="E268" s="321"/>
      <c r="F268" s="321"/>
      <c r="G268" s="376">
        <f>G269+G270+G271+G272+G273</f>
        <v>1055716</v>
      </c>
      <c r="H268" s="517">
        <f>H269+H270+H271+H272+H273</f>
        <v>1141467</v>
      </c>
      <c r="I268" s="517">
        <f>I269+I270+I271+I272+I273</f>
        <v>1097298</v>
      </c>
      <c r="J268" s="376">
        <f>J269+J270+J271+J272+J273</f>
        <v>1158874</v>
      </c>
      <c r="K268" s="376">
        <f>K269+K270+K271+K272+K273</f>
        <v>1251548.87</v>
      </c>
      <c r="L268" s="376">
        <f t="shared" si="12"/>
        <v>107.99697551243709</v>
      </c>
    </row>
    <row r="269" spans="1:12" ht="12.75">
      <c r="A269" s="167">
        <v>244</v>
      </c>
      <c r="B269" s="322"/>
      <c r="C269" s="162" t="s">
        <v>635</v>
      </c>
      <c r="D269" s="168"/>
      <c r="E269" s="168"/>
      <c r="F269" s="168"/>
      <c r="G269" s="358">
        <v>299833</v>
      </c>
      <c r="H269" s="442">
        <v>341229</v>
      </c>
      <c r="I269" s="442">
        <v>311882</v>
      </c>
      <c r="J269" s="358">
        <v>318729</v>
      </c>
      <c r="K269" s="358">
        <v>400827</v>
      </c>
      <c r="L269" s="441">
        <f t="shared" si="12"/>
        <v>125.75793228730363</v>
      </c>
    </row>
    <row r="270" spans="1:12" ht="12.75">
      <c r="A270" s="220">
        <v>245</v>
      </c>
      <c r="B270" s="221"/>
      <c r="C270" s="162" t="s">
        <v>57</v>
      </c>
      <c r="D270" s="168"/>
      <c r="E270" s="168"/>
      <c r="F270" s="168"/>
      <c r="G270" s="358">
        <v>62000</v>
      </c>
      <c r="H270" s="442">
        <v>72330</v>
      </c>
      <c r="I270" s="442">
        <v>68860</v>
      </c>
      <c r="J270" s="358">
        <v>88759</v>
      </c>
      <c r="K270" s="358">
        <v>85707.75</v>
      </c>
      <c r="L270" s="441">
        <f t="shared" si="12"/>
        <v>96.56232044074403</v>
      </c>
    </row>
    <row r="271" spans="1:12" ht="12.75">
      <c r="A271" s="167">
        <v>246</v>
      </c>
      <c r="B271" s="322"/>
      <c r="C271" s="162" t="s">
        <v>636</v>
      </c>
      <c r="D271" s="168"/>
      <c r="E271" s="168"/>
      <c r="F271" s="168"/>
      <c r="G271" s="358">
        <v>599928</v>
      </c>
      <c r="H271" s="442">
        <v>621273</v>
      </c>
      <c r="I271" s="442">
        <v>609921</v>
      </c>
      <c r="J271" s="358">
        <v>627395</v>
      </c>
      <c r="K271" s="358">
        <v>647730</v>
      </c>
      <c r="L271" s="441">
        <f t="shared" si="12"/>
        <v>103.2411797990102</v>
      </c>
    </row>
    <row r="272" spans="1:12" ht="12.75">
      <c r="A272" s="220">
        <v>247</v>
      </c>
      <c r="B272" s="221"/>
      <c r="C272" s="162" t="s">
        <v>308</v>
      </c>
      <c r="D272" s="168"/>
      <c r="E272" s="168"/>
      <c r="F272" s="168"/>
      <c r="G272" s="358">
        <v>75000</v>
      </c>
      <c r="H272" s="442">
        <v>80200</v>
      </c>
      <c r="I272" s="442">
        <v>80200</v>
      </c>
      <c r="J272" s="358">
        <v>95270</v>
      </c>
      <c r="K272" s="358">
        <v>88424.12</v>
      </c>
      <c r="L272" s="441">
        <f t="shared" si="12"/>
        <v>92.81423323186732</v>
      </c>
    </row>
    <row r="273" spans="1:12" ht="12.75">
      <c r="A273" s="220">
        <v>248</v>
      </c>
      <c r="B273" s="322"/>
      <c r="C273" s="162" t="s">
        <v>309</v>
      </c>
      <c r="D273" s="168"/>
      <c r="E273" s="168"/>
      <c r="F273" s="168"/>
      <c r="G273" s="358">
        <v>18955</v>
      </c>
      <c r="H273" s="442">
        <v>26435</v>
      </c>
      <c r="I273" s="442">
        <v>26435</v>
      </c>
      <c r="J273" s="358">
        <v>28721</v>
      </c>
      <c r="K273" s="358">
        <v>28860</v>
      </c>
      <c r="L273" s="441">
        <f t="shared" si="12"/>
        <v>100.48396643570906</v>
      </c>
    </row>
    <row r="274" spans="1:12" ht="15.75">
      <c r="A274" s="220">
        <v>249</v>
      </c>
      <c r="B274" s="320"/>
      <c r="C274" s="305" t="s">
        <v>191</v>
      </c>
      <c r="D274" s="321"/>
      <c r="E274" s="321"/>
      <c r="F274" s="321"/>
      <c r="G274" s="376">
        <f>G275+G276</f>
        <v>198701</v>
      </c>
      <c r="H274" s="517">
        <f>H275+H276</f>
        <v>207278</v>
      </c>
      <c r="I274" s="517">
        <f>I275+I276</f>
        <v>202860</v>
      </c>
      <c r="J274" s="376">
        <f>J275+J276</f>
        <v>230256</v>
      </c>
      <c r="K274" s="376">
        <f>K275+K276</f>
        <v>234279</v>
      </c>
      <c r="L274" s="376">
        <f t="shared" si="12"/>
        <v>101.74718574108817</v>
      </c>
    </row>
    <row r="275" spans="1:12" ht="12.75">
      <c r="A275" s="220">
        <v>250</v>
      </c>
      <c r="B275" s="322"/>
      <c r="C275" s="162" t="s">
        <v>310</v>
      </c>
      <c r="D275" s="168"/>
      <c r="E275" s="168"/>
      <c r="F275" s="168"/>
      <c r="G275" s="358">
        <v>127500</v>
      </c>
      <c r="H275" s="442">
        <v>135000</v>
      </c>
      <c r="I275" s="442">
        <v>133100</v>
      </c>
      <c r="J275" s="358">
        <v>159518</v>
      </c>
      <c r="K275" s="358">
        <v>158868</v>
      </c>
      <c r="L275" s="441">
        <f t="shared" si="12"/>
        <v>99.59252247395278</v>
      </c>
    </row>
    <row r="276" spans="1:12" ht="12.75">
      <c r="A276" s="220">
        <v>251</v>
      </c>
      <c r="B276" s="221"/>
      <c r="C276" s="162" t="s">
        <v>637</v>
      </c>
      <c r="D276" s="168"/>
      <c r="E276" s="168"/>
      <c r="F276" s="168"/>
      <c r="G276" s="358">
        <v>71201</v>
      </c>
      <c r="H276" s="442">
        <v>72278</v>
      </c>
      <c r="I276" s="442">
        <v>69760</v>
      </c>
      <c r="J276" s="358">
        <v>70738</v>
      </c>
      <c r="K276" s="358">
        <v>75411</v>
      </c>
      <c r="L276" s="441">
        <f t="shared" si="12"/>
        <v>106.60606746020527</v>
      </c>
    </row>
    <row r="277" spans="1:12" ht="15.75">
      <c r="A277" s="220">
        <v>252</v>
      </c>
      <c r="B277" s="320"/>
      <c r="C277" s="305" t="s">
        <v>638</v>
      </c>
      <c r="D277" s="321"/>
      <c r="E277" s="321"/>
      <c r="F277" s="321"/>
      <c r="G277" s="376">
        <f>G279+G280</f>
        <v>19321</v>
      </c>
      <c r="H277" s="376">
        <f>H279+H280</f>
        <v>25171.55</v>
      </c>
      <c r="I277" s="376">
        <f>I279+I280</f>
        <v>3000</v>
      </c>
      <c r="J277" s="376">
        <f>J279+J280</f>
        <v>14240</v>
      </c>
      <c r="K277" s="376">
        <f>K279+K280</f>
        <v>22319.62</v>
      </c>
      <c r="L277" s="376">
        <f t="shared" si="12"/>
        <v>156.738904494382</v>
      </c>
    </row>
    <row r="278" spans="1:12" ht="12.75">
      <c r="A278" s="8">
        <v>253</v>
      </c>
      <c r="B278" s="73"/>
      <c r="C278" s="57" t="s">
        <v>639</v>
      </c>
      <c r="D278" s="57"/>
      <c r="E278" s="57"/>
      <c r="F278" s="57"/>
      <c r="G278" s="367">
        <v>81823</v>
      </c>
      <c r="H278" s="386">
        <v>76377.28</v>
      </c>
      <c r="I278" s="386">
        <v>50000</v>
      </c>
      <c r="J278" s="367">
        <v>77000</v>
      </c>
      <c r="K278" s="367">
        <v>77797.08</v>
      </c>
      <c r="L278" s="441">
        <f t="shared" si="12"/>
        <v>101.03516883116883</v>
      </c>
    </row>
    <row r="279" spans="1:12" ht="12.75">
      <c r="A279" s="8">
        <v>254</v>
      </c>
      <c r="B279" s="73"/>
      <c r="C279" s="57" t="s">
        <v>640</v>
      </c>
      <c r="D279" s="57"/>
      <c r="E279" s="57"/>
      <c r="F279" s="57"/>
      <c r="G279" s="367">
        <v>9881</v>
      </c>
      <c r="H279" s="386">
        <v>8602.2</v>
      </c>
      <c r="I279" s="386">
        <v>0</v>
      </c>
      <c r="J279" s="367">
        <v>7100</v>
      </c>
      <c r="K279" s="367">
        <v>9488.4</v>
      </c>
      <c r="L279" s="441">
        <f t="shared" si="12"/>
        <v>133.6394366197183</v>
      </c>
    </row>
    <row r="280" spans="1:12" ht="12.75">
      <c r="A280" s="8">
        <v>255</v>
      </c>
      <c r="B280" s="519" t="s">
        <v>641</v>
      </c>
      <c r="C280" s="57" t="s">
        <v>642</v>
      </c>
      <c r="D280" s="57"/>
      <c r="E280" s="57"/>
      <c r="F280" s="57"/>
      <c r="G280" s="367">
        <v>9440</v>
      </c>
      <c r="H280" s="386">
        <v>16569.35</v>
      </c>
      <c r="I280" s="386">
        <v>3000</v>
      </c>
      <c r="J280" s="367">
        <v>7140</v>
      </c>
      <c r="K280" s="367">
        <v>12831.22</v>
      </c>
      <c r="L280" s="441">
        <f t="shared" si="12"/>
        <v>179.70896358543416</v>
      </c>
    </row>
    <row r="281" spans="1:12" ht="12.75">
      <c r="A281" s="8">
        <v>256</v>
      </c>
      <c r="B281" s="73"/>
      <c r="C281" s="268" t="s">
        <v>88</v>
      </c>
      <c r="D281" s="268"/>
      <c r="E281" s="268"/>
      <c r="F281" s="268"/>
      <c r="G281" s="377">
        <v>22407</v>
      </c>
      <c r="H281" s="377">
        <v>5702.52</v>
      </c>
      <c r="I281" s="377">
        <v>0</v>
      </c>
      <c r="J281" s="377">
        <v>0</v>
      </c>
      <c r="K281" s="377">
        <v>0</v>
      </c>
      <c r="L281" s="363">
        <v>0</v>
      </c>
    </row>
    <row r="282" spans="1:12" ht="12.75">
      <c r="A282" s="1"/>
      <c r="B282" s="72"/>
      <c r="C282" s="17"/>
      <c r="D282" s="17"/>
      <c r="E282" s="17"/>
      <c r="F282" s="17"/>
      <c r="G282" s="17"/>
      <c r="H282" s="17"/>
      <c r="I282" s="17"/>
      <c r="J282" s="272"/>
      <c r="K282" s="272"/>
      <c r="L282" s="272"/>
    </row>
    <row r="283" spans="1:12" ht="12.75">
      <c r="A283" s="1"/>
      <c r="B283" s="72"/>
      <c r="C283" s="17"/>
      <c r="D283" s="17"/>
      <c r="E283" s="17"/>
      <c r="F283" s="17"/>
      <c r="G283" s="17"/>
      <c r="H283" s="17"/>
      <c r="I283" s="17"/>
      <c r="J283" s="272"/>
      <c r="K283" s="272"/>
      <c r="L283" s="272">
        <v>15</v>
      </c>
    </row>
    <row r="284" spans="1:12" ht="12.75">
      <c r="A284" s="1"/>
      <c r="B284" s="72"/>
      <c r="C284" s="17"/>
      <c r="D284" s="17"/>
      <c r="E284" s="17"/>
      <c r="F284" s="17"/>
      <c r="G284" s="17"/>
      <c r="H284" s="17"/>
      <c r="I284" s="17"/>
      <c r="J284" s="272"/>
      <c r="K284" s="272"/>
      <c r="L284" s="272"/>
    </row>
    <row r="285" spans="1:12" ht="13.5" thickBot="1">
      <c r="A285" s="1"/>
      <c r="B285" s="72"/>
      <c r="C285" s="17"/>
      <c r="D285" s="17"/>
      <c r="E285" s="17"/>
      <c r="F285" s="17"/>
      <c r="G285" s="17"/>
      <c r="H285" s="17"/>
      <c r="I285" s="17"/>
      <c r="J285" s="272"/>
      <c r="K285" s="272"/>
      <c r="L285" s="272"/>
    </row>
    <row r="286" spans="1:12" ht="35.25" thickTop="1">
      <c r="A286" s="2" t="s">
        <v>460</v>
      </c>
      <c r="B286" s="3" t="s">
        <v>497</v>
      </c>
      <c r="C286" s="5"/>
      <c r="D286" s="5"/>
      <c r="E286" s="5"/>
      <c r="F286" s="5"/>
      <c r="G286" s="214" t="s">
        <v>535</v>
      </c>
      <c r="H286" s="214" t="s">
        <v>536</v>
      </c>
      <c r="I286" s="214" t="s">
        <v>312</v>
      </c>
      <c r="J286" s="214" t="s">
        <v>582</v>
      </c>
      <c r="K286" s="214" t="s">
        <v>418</v>
      </c>
      <c r="L286" s="214" t="s">
        <v>275</v>
      </c>
    </row>
    <row r="287" spans="1:12" ht="12.75">
      <c r="A287" s="319">
        <v>257</v>
      </c>
      <c r="B287" s="485"/>
      <c r="C287" s="219"/>
      <c r="D287" s="219"/>
      <c r="E287" s="219"/>
      <c r="F287" s="219"/>
      <c r="G287" s="520" t="s">
        <v>356</v>
      </c>
      <c r="H287" s="520" t="s">
        <v>356</v>
      </c>
      <c r="I287" s="520" t="s">
        <v>356</v>
      </c>
      <c r="J287" s="492" t="s">
        <v>356</v>
      </c>
      <c r="K287" s="492" t="s">
        <v>356</v>
      </c>
      <c r="L287" s="492"/>
    </row>
    <row r="288" spans="1:12" ht="15.75">
      <c r="A288" s="8">
        <v>258</v>
      </c>
      <c r="B288" s="83" t="s">
        <v>643</v>
      </c>
      <c r="C288" s="49"/>
      <c r="D288" s="49"/>
      <c r="E288" s="49"/>
      <c r="F288" s="49"/>
      <c r="G288" s="356">
        <f>G289+G290+G291+G292+G306+G313</f>
        <v>228104</v>
      </c>
      <c r="H288" s="356">
        <f>H289+H290+H291+H292+H306+H313</f>
        <v>333328.58</v>
      </c>
      <c r="I288" s="356">
        <f>I289+I290+I291+I292+I306+I313</f>
        <v>285258</v>
      </c>
      <c r="J288" s="356">
        <f>J289+J290+J291+J292+J306+J313</f>
        <v>513809</v>
      </c>
      <c r="K288" s="356">
        <f>K289+K290+K291+K292+K306+K313</f>
        <v>486198.57999999996</v>
      </c>
      <c r="L288" s="356">
        <f aca="true" t="shared" si="13" ref="L288:L314">K288*100/J288</f>
        <v>94.6263261250776</v>
      </c>
    </row>
    <row r="289" spans="1:12" ht="12.75">
      <c r="A289" s="8">
        <v>259</v>
      </c>
      <c r="B289" s="317"/>
      <c r="C289" s="305" t="s">
        <v>644</v>
      </c>
      <c r="D289" s="305"/>
      <c r="E289" s="305"/>
      <c r="F289" s="305"/>
      <c r="G289" s="376">
        <v>200700</v>
      </c>
      <c r="H289" s="376">
        <v>147408</v>
      </c>
      <c r="I289" s="376">
        <v>229680</v>
      </c>
      <c r="J289" s="376">
        <v>68700</v>
      </c>
      <c r="K289" s="376">
        <v>81829.46</v>
      </c>
      <c r="L289" s="376">
        <f t="shared" si="13"/>
        <v>119.11129548762737</v>
      </c>
    </row>
    <row r="290" spans="1:12" ht="12.75">
      <c r="A290" s="8">
        <v>260</v>
      </c>
      <c r="B290" s="317"/>
      <c r="C290" s="305" t="s">
        <v>645</v>
      </c>
      <c r="D290" s="305"/>
      <c r="E290" s="305"/>
      <c r="F290" s="305"/>
      <c r="G290" s="376">
        <v>0</v>
      </c>
      <c r="H290" s="376">
        <v>111792</v>
      </c>
      <c r="I290" s="376">
        <v>0</v>
      </c>
      <c r="J290" s="376">
        <v>253800</v>
      </c>
      <c r="K290" s="376">
        <v>211670.54</v>
      </c>
      <c r="L290" s="376">
        <f t="shared" si="13"/>
        <v>83.40052797478329</v>
      </c>
    </row>
    <row r="291" spans="1:12" ht="12.75">
      <c r="A291" s="8">
        <v>261</v>
      </c>
      <c r="B291" s="383"/>
      <c r="C291" s="330" t="s">
        <v>646</v>
      </c>
      <c r="D291" s="168"/>
      <c r="E291" s="168"/>
      <c r="F291" s="168"/>
      <c r="G291" s="521">
        <v>0</v>
      </c>
      <c r="H291" s="521">
        <v>0</v>
      </c>
      <c r="I291" s="521">
        <v>20000</v>
      </c>
      <c r="J291" s="521">
        <v>106133</v>
      </c>
      <c r="K291" s="521">
        <v>110605.79</v>
      </c>
      <c r="L291" s="363">
        <f t="shared" si="13"/>
        <v>104.21432542187632</v>
      </c>
    </row>
    <row r="292" spans="1:12" ht="12.75">
      <c r="A292" s="8">
        <v>262</v>
      </c>
      <c r="B292" s="317"/>
      <c r="C292" s="305" t="s">
        <v>647</v>
      </c>
      <c r="D292" s="305"/>
      <c r="E292" s="305"/>
      <c r="F292" s="305"/>
      <c r="G292" s="376">
        <f>G293+G294+G298+G300+G301</f>
        <v>19809</v>
      </c>
      <c r="H292" s="376">
        <f>H293+H294+H298+H300+H301</f>
        <v>27627.450000000004</v>
      </c>
      <c r="I292" s="376">
        <f>I293+I294+I298+I300+I301</f>
        <v>24669</v>
      </c>
      <c r="J292" s="376">
        <f>J293+J294+J298+J300+J301</f>
        <v>40035</v>
      </c>
      <c r="K292" s="376">
        <f>K293+K294+K298+K300+K301</f>
        <v>40287.67</v>
      </c>
      <c r="L292" s="376">
        <f t="shared" si="13"/>
        <v>100.63112276757838</v>
      </c>
    </row>
    <row r="293" spans="1:12" ht="12.75">
      <c r="A293" s="8">
        <v>263</v>
      </c>
      <c r="B293" s="82">
        <v>632</v>
      </c>
      <c r="C293" s="56" t="s">
        <v>503</v>
      </c>
      <c r="D293" s="56"/>
      <c r="E293" s="56"/>
      <c r="F293" s="56"/>
      <c r="G293" s="362">
        <v>4089</v>
      </c>
      <c r="H293" s="362">
        <v>6546.88</v>
      </c>
      <c r="I293" s="362">
        <v>6000</v>
      </c>
      <c r="J293" s="362">
        <v>6000</v>
      </c>
      <c r="K293" s="362">
        <v>4190.25</v>
      </c>
      <c r="L293" s="363">
        <f t="shared" si="13"/>
        <v>69.8375</v>
      </c>
    </row>
    <row r="294" spans="1:12" ht="12.75">
      <c r="A294" s="13">
        <v>264</v>
      </c>
      <c r="B294" s="68">
        <v>633</v>
      </c>
      <c r="C294" s="55" t="s">
        <v>507</v>
      </c>
      <c r="D294" s="55"/>
      <c r="E294" s="55"/>
      <c r="F294" s="55"/>
      <c r="G294" s="368">
        <f>G295+G296+G297</f>
        <v>331</v>
      </c>
      <c r="H294" s="368">
        <f>H295+H296+H297</f>
        <v>5428.57</v>
      </c>
      <c r="I294" s="368">
        <f>I295+I296+I297</f>
        <v>4163</v>
      </c>
      <c r="J294" s="368">
        <f>J295+J296+J297</f>
        <v>4163</v>
      </c>
      <c r="K294" s="368">
        <v>3052</v>
      </c>
      <c r="L294" s="363">
        <f t="shared" si="13"/>
        <v>73.31251501321162</v>
      </c>
    </row>
    <row r="295" spans="1:12" ht="12.75">
      <c r="A295" s="8">
        <v>265</v>
      </c>
      <c r="B295" s="271">
        <v>633001</v>
      </c>
      <c r="C295" s="269" t="s">
        <v>266</v>
      </c>
      <c r="D295" s="269"/>
      <c r="E295" s="269"/>
      <c r="F295" s="269"/>
      <c r="G295" s="379">
        <v>0</v>
      </c>
      <c r="H295" s="379">
        <v>225</v>
      </c>
      <c r="I295" s="379">
        <v>0</v>
      </c>
      <c r="J295" s="379">
        <v>0</v>
      </c>
      <c r="K295" s="379">
        <v>0</v>
      </c>
      <c r="L295" s="441">
        <v>0</v>
      </c>
    </row>
    <row r="296" spans="1:12" ht="12.75">
      <c r="A296" s="8">
        <v>266</v>
      </c>
      <c r="B296" s="73">
        <v>633006</v>
      </c>
      <c r="C296" s="57" t="s">
        <v>648</v>
      </c>
      <c r="D296" s="57"/>
      <c r="E296" s="57"/>
      <c r="F296" s="57"/>
      <c r="G296" s="379">
        <v>0</v>
      </c>
      <c r="H296" s="379">
        <v>2503</v>
      </c>
      <c r="I296" s="379">
        <v>2503</v>
      </c>
      <c r="J296" s="379">
        <v>2503</v>
      </c>
      <c r="K296" s="379">
        <v>117</v>
      </c>
      <c r="L296" s="441">
        <f t="shared" si="13"/>
        <v>4.674390731122653</v>
      </c>
    </row>
    <row r="297" spans="1:12" ht="12.75">
      <c r="A297" s="13">
        <v>267</v>
      </c>
      <c r="B297" s="72">
        <v>633016</v>
      </c>
      <c r="C297" s="60" t="s">
        <v>787</v>
      </c>
      <c r="D297" s="60"/>
      <c r="E297" s="60"/>
      <c r="F297" s="60"/>
      <c r="G297" s="522">
        <v>331</v>
      </c>
      <c r="H297" s="522">
        <v>2700.57</v>
      </c>
      <c r="I297" s="522">
        <v>1660</v>
      </c>
      <c r="J297" s="379">
        <v>1660</v>
      </c>
      <c r="K297" s="379">
        <v>2935</v>
      </c>
      <c r="L297" s="441">
        <f t="shared" si="13"/>
        <v>176.80722891566265</v>
      </c>
    </row>
    <row r="298" spans="1:12" ht="12.75">
      <c r="A298" s="8">
        <v>268</v>
      </c>
      <c r="B298" s="82">
        <v>634</v>
      </c>
      <c r="C298" s="56" t="s">
        <v>512</v>
      </c>
      <c r="D298" s="56"/>
      <c r="E298" s="56"/>
      <c r="F298" s="56"/>
      <c r="G298" s="362">
        <f>G299</f>
        <v>2263</v>
      </c>
      <c r="H298" s="362">
        <f>H299</f>
        <v>2897.86</v>
      </c>
      <c r="I298" s="362">
        <f>I299</f>
        <v>3000</v>
      </c>
      <c r="J298" s="362">
        <f>J299</f>
        <v>3000</v>
      </c>
      <c r="K298" s="362">
        <f>K299</f>
        <v>2594.2</v>
      </c>
      <c r="L298" s="363">
        <f t="shared" si="13"/>
        <v>86.47333333333333</v>
      </c>
    </row>
    <row r="299" spans="1:12" ht="12.75">
      <c r="A299" s="13">
        <v>269</v>
      </c>
      <c r="B299" s="72">
        <v>634004</v>
      </c>
      <c r="C299" s="60" t="s">
        <v>791</v>
      </c>
      <c r="D299" s="60"/>
      <c r="E299" s="60"/>
      <c r="F299" s="60"/>
      <c r="G299" s="366">
        <v>2263</v>
      </c>
      <c r="H299" s="366">
        <v>2897.86</v>
      </c>
      <c r="I299" s="366">
        <v>3000</v>
      </c>
      <c r="J299" s="366">
        <v>3000</v>
      </c>
      <c r="K299" s="366">
        <v>2594.2</v>
      </c>
      <c r="L299" s="441">
        <f t="shared" si="13"/>
        <v>86.47333333333333</v>
      </c>
    </row>
    <row r="300" spans="1:12" ht="12.75">
      <c r="A300" s="8">
        <v>270</v>
      </c>
      <c r="B300" s="82">
        <v>635</v>
      </c>
      <c r="C300" s="56" t="s">
        <v>649</v>
      </c>
      <c r="D300" s="56"/>
      <c r="E300" s="56"/>
      <c r="F300" s="56"/>
      <c r="G300" s="362">
        <v>480</v>
      </c>
      <c r="H300" s="362">
        <v>957.6</v>
      </c>
      <c r="I300" s="362">
        <v>950</v>
      </c>
      <c r="J300" s="362">
        <v>7026</v>
      </c>
      <c r="K300" s="362">
        <v>8279.93</v>
      </c>
      <c r="L300" s="363">
        <f t="shared" si="13"/>
        <v>117.84699686877313</v>
      </c>
    </row>
    <row r="301" spans="1:12" ht="12.75">
      <c r="A301" s="13">
        <v>271</v>
      </c>
      <c r="B301" s="68">
        <v>637</v>
      </c>
      <c r="C301" s="55" t="s">
        <v>517</v>
      </c>
      <c r="D301" s="55"/>
      <c r="E301" s="55"/>
      <c r="F301" s="55"/>
      <c r="G301" s="368">
        <f>G302+G303+G304+G305</f>
        <v>12646</v>
      </c>
      <c r="H301" s="368">
        <f>H302+H303+H304+H305</f>
        <v>11796.54</v>
      </c>
      <c r="I301" s="368">
        <f>I302+I303+I304+I305</f>
        <v>10556</v>
      </c>
      <c r="J301" s="368">
        <f>J302+J303+J304+J305</f>
        <v>19846</v>
      </c>
      <c r="K301" s="368">
        <f>K302+K303+K304+K305</f>
        <v>22171.29</v>
      </c>
      <c r="L301" s="363">
        <f t="shared" si="13"/>
        <v>111.71666834626625</v>
      </c>
    </row>
    <row r="302" spans="1:12" ht="12.75">
      <c r="A302" s="8">
        <v>272</v>
      </c>
      <c r="B302" s="73">
        <v>637004</v>
      </c>
      <c r="C302" s="57" t="s">
        <v>792</v>
      </c>
      <c r="D302" s="57"/>
      <c r="E302" s="57"/>
      <c r="F302" s="57"/>
      <c r="G302" s="379">
        <v>0</v>
      </c>
      <c r="H302" s="379">
        <v>162</v>
      </c>
      <c r="I302" s="379">
        <v>166</v>
      </c>
      <c r="J302" s="379">
        <v>684</v>
      </c>
      <c r="K302" s="379">
        <v>684</v>
      </c>
      <c r="L302" s="441">
        <f t="shared" si="13"/>
        <v>100</v>
      </c>
    </row>
    <row r="303" spans="1:12" ht="12.75">
      <c r="A303" s="13">
        <v>273</v>
      </c>
      <c r="B303" s="72">
        <v>637005</v>
      </c>
      <c r="C303" s="60" t="s">
        <v>793</v>
      </c>
      <c r="D303" s="60"/>
      <c r="E303" s="60"/>
      <c r="F303" s="60"/>
      <c r="G303" s="366">
        <v>5280</v>
      </c>
      <c r="H303" s="366">
        <v>2771.94</v>
      </c>
      <c r="I303" s="366">
        <v>2730</v>
      </c>
      <c r="J303" s="366">
        <v>11502</v>
      </c>
      <c r="K303" s="366">
        <v>11473.97</v>
      </c>
      <c r="L303" s="441">
        <f t="shared" si="13"/>
        <v>99.75630325160841</v>
      </c>
    </row>
    <row r="304" spans="1:12" ht="12.75">
      <c r="A304" s="8">
        <v>274</v>
      </c>
      <c r="B304" s="73">
        <v>637014</v>
      </c>
      <c r="C304" s="78" t="s">
        <v>794</v>
      </c>
      <c r="D304" s="78"/>
      <c r="E304" s="78"/>
      <c r="F304" s="78"/>
      <c r="G304" s="523">
        <v>5686</v>
      </c>
      <c r="H304" s="523">
        <v>7502.6</v>
      </c>
      <c r="I304" s="523">
        <v>6000</v>
      </c>
      <c r="J304" s="523">
        <v>6000</v>
      </c>
      <c r="K304" s="523">
        <v>7463.32</v>
      </c>
      <c r="L304" s="441">
        <f t="shared" si="13"/>
        <v>124.38866666666667</v>
      </c>
    </row>
    <row r="305" spans="1:12" ht="12.75">
      <c r="A305" s="13">
        <v>275</v>
      </c>
      <c r="B305" s="72">
        <v>637027</v>
      </c>
      <c r="C305" s="57" t="s">
        <v>361</v>
      </c>
      <c r="D305" s="57"/>
      <c r="E305" s="57"/>
      <c r="F305" s="57"/>
      <c r="G305" s="379">
        <v>1680</v>
      </c>
      <c r="H305" s="379">
        <v>1360</v>
      </c>
      <c r="I305" s="379">
        <v>1660</v>
      </c>
      <c r="J305" s="379">
        <v>1660</v>
      </c>
      <c r="K305" s="379">
        <v>2550</v>
      </c>
      <c r="L305" s="441">
        <f t="shared" si="13"/>
        <v>153.6144578313253</v>
      </c>
    </row>
    <row r="306" spans="1:12" ht="12.75">
      <c r="A306" s="8">
        <v>276</v>
      </c>
      <c r="B306" s="317"/>
      <c r="C306" s="305" t="s">
        <v>192</v>
      </c>
      <c r="D306" s="305"/>
      <c r="E306" s="305"/>
      <c r="F306" s="305"/>
      <c r="G306" s="376">
        <f>G307+G308+G309+G310+G311+G312</f>
        <v>7595</v>
      </c>
      <c r="H306" s="376">
        <f>H307+H308+H309+H310+H311+H312</f>
        <v>14570.130000000001</v>
      </c>
      <c r="I306" s="376">
        <f>I307+I308+I309+I310+I311+I312</f>
        <v>10909</v>
      </c>
      <c r="J306" s="376">
        <f>J307+J308+J309+J310+J311+J312</f>
        <v>12154</v>
      </c>
      <c r="K306" s="376">
        <f>K307+K308+K309+K310+K311+K312</f>
        <v>6572.08</v>
      </c>
      <c r="L306" s="376">
        <f t="shared" si="13"/>
        <v>54.07339147605727</v>
      </c>
    </row>
    <row r="307" spans="1:12" ht="12.75">
      <c r="A307" s="8">
        <v>277</v>
      </c>
      <c r="B307" s="65"/>
      <c r="C307" s="165" t="s">
        <v>279</v>
      </c>
      <c r="D307" s="66"/>
      <c r="E307" s="66"/>
      <c r="F307" s="66"/>
      <c r="G307" s="367">
        <v>1162</v>
      </c>
      <c r="H307" s="367">
        <v>2094</v>
      </c>
      <c r="I307" s="367">
        <v>1660</v>
      </c>
      <c r="J307" s="367">
        <v>1660</v>
      </c>
      <c r="K307" s="367">
        <v>1162</v>
      </c>
      <c r="L307" s="441">
        <f t="shared" si="13"/>
        <v>70</v>
      </c>
    </row>
    <row r="308" spans="1:12" ht="12.75">
      <c r="A308" s="13">
        <v>278</v>
      </c>
      <c r="B308" s="72"/>
      <c r="C308" s="17" t="s">
        <v>795</v>
      </c>
      <c r="D308" s="17"/>
      <c r="E308" s="17"/>
      <c r="F308" s="17"/>
      <c r="G308" s="522">
        <v>739</v>
      </c>
      <c r="H308" s="522">
        <v>0</v>
      </c>
      <c r="I308" s="522">
        <v>0</v>
      </c>
      <c r="J308" s="522">
        <v>1245</v>
      </c>
      <c r="K308" s="522">
        <v>1245</v>
      </c>
      <c r="L308" s="441">
        <f t="shared" si="13"/>
        <v>100</v>
      </c>
    </row>
    <row r="309" spans="1:12" ht="12.75">
      <c r="A309" s="8">
        <v>279</v>
      </c>
      <c r="B309" s="73"/>
      <c r="C309" s="57" t="s">
        <v>280</v>
      </c>
      <c r="D309" s="57"/>
      <c r="E309" s="57"/>
      <c r="F309" s="57"/>
      <c r="G309" s="379">
        <v>766</v>
      </c>
      <c r="H309" s="379">
        <v>180.32</v>
      </c>
      <c r="I309" s="379">
        <v>930</v>
      </c>
      <c r="J309" s="379">
        <v>930</v>
      </c>
      <c r="K309" s="379">
        <v>529.05</v>
      </c>
      <c r="L309" s="441">
        <f t="shared" si="13"/>
        <v>56.88709677419354</v>
      </c>
    </row>
    <row r="310" spans="1:12" ht="12.75">
      <c r="A310" s="13">
        <v>280</v>
      </c>
      <c r="B310" s="67"/>
      <c r="C310" s="17" t="s">
        <v>796</v>
      </c>
      <c r="D310" s="17"/>
      <c r="E310" s="17"/>
      <c r="F310" s="17"/>
      <c r="G310" s="522">
        <v>2701</v>
      </c>
      <c r="H310" s="522">
        <v>2295.81</v>
      </c>
      <c r="I310" s="522">
        <v>3319</v>
      </c>
      <c r="J310" s="522">
        <v>3319</v>
      </c>
      <c r="K310" s="522">
        <v>1136.03</v>
      </c>
      <c r="L310" s="441">
        <f t="shared" si="13"/>
        <v>34.22808074721301</v>
      </c>
    </row>
    <row r="311" spans="1:12" ht="12.75">
      <c r="A311" s="8">
        <v>281</v>
      </c>
      <c r="B311" s="73"/>
      <c r="C311" s="56" t="s">
        <v>650</v>
      </c>
      <c r="D311" s="57"/>
      <c r="E311" s="57"/>
      <c r="F311" s="57"/>
      <c r="G311" s="367">
        <v>2227</v>
      </c>
      <c r="H311" s="367">
        <v>5000</v>
      </c>
      <c r="I311" s="367">
        <v>5000</v>
      </c>
      <c r="J311" s="367">
        <v>5000</v>
      </c>
      <c r="K311" s="367">
        <v>2500</v>
      </c>
      <c r="L311" s="441">
        <f t="shared" si="13"/>
        <v>50</v>
      </c>
    </row>
    <row r="312" spans="1:12" ht="12.75">
      <c r="A312" s="164">
        <v>282</v>
      </c>
      <c r="B312" s="73"/>
      <c r="C312" s="269" t="s">
        <v>261</v>
      </c>
      <c r="D312" s="57"/>
      <c r="E312" s="57"/>
      <c r="F312" s="57"/>
      <c r="G312" s="384">
        <v>0</v>
      </c>
      <c r="H312" s="384">
        <v>5000</v>
      </c>
      <c r="I312" s="384">
        <v>0</v>
      </c>
      <c r="J312" s="384">
        <v>0</v>
      </c>
      <c r="K312" s="384">
        <v>0</v>
      </c>
      <c r="L312" s="441">
        <v>0</v>
      </c>
    </row>
    <row r="313" spans="1:12" ht="12.75">
      <c r="A313" s="164">
        <v>283</v>
      </c>
      <c r="B313" s="317"/>
      <c r="C313" s="305" t="s">
        <v>651</v>
      </c>
      <c r="D313" s="305"/>
      <c r="E313" s="305"/>
      <c r="F313" s="305"/>
      <c r="G313" s="524">
        <v>0</v>
      </c>
      <c r="H313" s="524">
        <v>31931</v>
      </c>
      <c r="I313" s="524">
        <v>0</v>
      </c>
      <c r="J313" s="524">
        <v>32987</v>
      </c>
      <c r="K313" s="524">
        <v>35233.04</v>
      </c>
      <c r="L313" s="531">
        <f t="shared" si="13"/>
        <v>106.80886409797799</v>
      </c>
    </row>
    <row r="314" spans="1:12" ht="18.75" thickBot="1">
      <c r="A314" s="85">
        <v>284</v>
      </c>
      <c r="B314" s="86" t="s">
        <v>797</v>
      </c>
      <c r="C314" s="87"/>
      <c r="D314" s="87"/>
      <c r="E314" s="87"/>
      <c r="F314" s="87"/>
      <c r="G314" s="525">
        <f>G5+G63+G70+G85+G166+G172+G178+G193+G197+G217+G225+G229+G233+G252+G264+G288</f>
        <v>4217440</v>
      </c>
      <c r="H314" s="525">
        <f>H5+H63+H70+H85+H166+H172+H178+H193+H197+H217+H225+H229+H233+H252+H264+H288</f>
        <v>4411959.52</v>
      </c>
      <c r="I314" s="525">
        <f>I5+I63+I70+I85+I166+I172+I178+I193+I197+I217+I225+I229+I233+I252+I264+I288</f>
        <v>4167516</v>
      </c>
      <c r="J314" s="525">
        <f>J5+J63+J70+J85+J166+J172+J178+J193+J197+J217+J225+J229+J233+J252+J264+J288</f>
        <v>4730794</v>
      </c>
      <c r="K314" s="525">
        <f>K5+K63+K70+K85+K166+K172+K178+K193+K197+K217+K225+K229+K233+K252+K264+K288</f>
        <v>4741663.170000001</v>
      </c>
      <c r="L314" s="351">
        <f t="shared" si="13"/>
        <v>100.22975361007055</v>
      </c>
    </row>
    <row r="315" spans="1:9" ht="13.5" thickTop="1">
      <c r="A315" s="1"/>
      <c r="B315" s="88"/>
      <c r="C315" s="89"/>
      <c r="D315" s="89"/>
      <c r="E315" s="89"/>
      <c r="F315" s="89"/>
      <c r="G315" s="17"/>
      <c r="H315" s="17"/>
      <c r="I315" s="17"/>
    </row>
    <row r="316" spans="1:12" ht="12.75">
      <c r="A316" s="1"/>
      <c r="B316" s="72"/>
      <c r="C316" s="17"/>
      <c r="D316" s="17"/>
      <c r="E316" s="17"/>
      <c r="F316" s="17"/>
      <c r="G316" s="17"/>
      <c r="H316" s="17"/>
      <c r="I316" s="17"/>
      <c r="J316" s="1"/>
      <c r="K316" s="1"/>
      <c r="L316" s="1"/>
    </row>
    <row r="317" spans="1:9" ht="12.75">
      <c r="A317" s="1"/>
      <c r="B317" s="72"/>
      <c r="C317" s="17"/>
      <c r="D317" s="17"/>
      <c r="E317" s="17"/>
      <c r="F317" s="17"/>
      <c r="G317" s="17"/>
      <c r="H317" s="17"/>
      <c r="I317" s="17"/>
    </row>
    <row r="318" spans="1:9" ht="12.75">
      <c r="A318" s="1"/>
      <c r="B318" s="72"/>
      <c r="C318" s="17"/>
      <c r="D318" s="17"/>
      <c r="E318" s="17"/>
      <c r="F318" s="17"/>
      <c r="G318" s="17"/>
      <c r="H318" s="17"/>
      <c r="I318" s="17"/>
    </row>
    <row r="319" spans="1:12" ht="12.75">
      <c r="A319" s="1"/>
      <c r="B319" s="72"/>
      <c r="C319" s="17"/>
      <c r="D319" s="17"/>
      <c r="E319" s="17"/>
      <c r="F319" s="17"/>
      <c r="G319" s="17"/>
      <c r="H319" s="17"/>
      <c r="I319" s="17"/>
      <c r="J319" s="1"/>
      <c r="K319" s="1"/>
      <c r="L319" s="1"/>
    </row>
    <row r="320" spans="1:9" ht="12.75">
      <c r="A320" s="1"/>
      <c r="B320" s="72"/>
      <c r="C320" s="17"/>
      <c r="D320" s="17"/>
      <c r="E320" s="17"/>
      <c r="F320" s="17"/>
      <c r="G320" s="17"/>
      <c r="H320" s="17"/>
      <c r="I320" s="17"/>
    </row>
    <row r="321" spans="1:9" ht="12.75">
      <c r="A321" s="1"/>
      <c r="B321" s="72"/>
      <c r="C321" s="17"/>
      <c r="D321" s="17"/>
      <c r="E321" s="17"/>
      <c r="F321" s="17"/>
      <c r="G321" s="17"/>
      <c r="H321" s="17"/>
      <c r="I321" s="17"/>
    </row>
    <row r="322" spans="1:12" ht="12.75">
      <c r="A322" s="1"/>
      <c r="B322" s="72"/>
      <c r="C322" s="17"/>
      <c r="D322" s="17"/>
      <c r="E322" s="17"/>
      <c r="F322" s="17"/>
      <c r="G322" s="17"/>
      <c r="H322" s="17"/>
      <c r="I322" s="17"/>
      <c r="J322" s="1"/>
      <c r="K322" s="1"/>
      <c r="L322" s="1"/>
    </row>
    <row r="323" spans="1:12" ht="12.75">
      <c r="A323" s="1"/>
      <c r="B323" s="72"/>
      <c r="C323" s="17"/>
      <c r="D323" s="17"/>
      <c r="E323" s="17"/>
      <c r="F323" s="17"/>
      <c r="G323" s="17"/>
      <c r="H323" s="17"/>
      <c r="I323" s="17"/>
      <c r="L323">
        <v>16</v>
      </c>
    </row>
    <row r="324" spans="1:9" ht="12.75">
      <c r="A324" s="1"/>
      <c r="B324" s="72"/>
      <c r="C324" s="17"/>
      <c r="D324" s="17"/>
      <c r="E324" s="17"/>
      <c r="F324" s="17"/>
      <c r="G324" s="17"/>
      <c r="H324" s="17"/>
      <c r="I324" s="17"/>
    </row>
    <row r="325" spans="1:9" ht="13.5" thickBot="1">
      <c r="A325" s="1"/>
      <c r="B325" s="72"/>
      <c r="C325" s="17"/>
      <c r="D325" s="17"/>
      <c r="E325" s="17"/>
      <c r="F325" s="17"/>
      <c r="G325" s="17"/>
      <c r="H325" s="17"/>
      <c r="I325" s="17"/>
    </row>
    <row r="326" spans="1:12" ht="35.25" thickTop="1">
      <c r="A326" s="2" t="s">
        <v>460</v>
      </c>
      <c r="B326" s="3" t="s">
        <v>402</v>
      </c>
      <c r="C326" s="5"/>
      <c r="D326" s="5"/>
      <c r="E326" s="5"/>
      <c r="F326" s="5"/>
      <c r="G326" s="214" t="s">
        <v>535</v>
      </c>
      <c r="H326" s="214" t="s">
        <v>536</v>
      </c>
      <c r="I326" s="214" t="s">
        <v>312</v>
      </c>
      <c r="J326" s="214" t="s">
        <v>582</v>
      </c>
      <c r="K326" s="214" t="s">
        <v>418</v>
      </c>
      <c r="L326" s="214" t="s">
        <v>275</v>
      </c>
    </row>
    <row r="327" spans="1:12" ht="12.75">
      <c r="A327" s="323">
        <v>285</v>
      </c>
      <c r="B327" s="222"/>
      <c r="C327" s="223"/>
      <c r="D327" s="223"/>
      <c r="E327" s="223"/>
      <c r="F327" s="223"/>
      <c r="G327" s="520" t="s">
        <v>356</v>
      </c>
      <c r="H327" s="520" t="s">
        <v>356</v>
      </c>
      <c r="I327" s="520" t="s">
        <v>356</v>
      </c>
      <c r="J327" s="520" t="s">
        <v>356</v>
      </c>
      <c r="K327" s="520" t="s">
        <v>356</v>
      </c>
      <c r="L327" s="520"/>
    </row>
    <row r="328" spans="1:12" ht="15.75">
      <c r="A328" s="8">
        <v>286</v>
      </c>
      <c r="B328" s="83" t="s">
        <v>652</v>
      </c>
      <c r="C328" s="49"/>
      <c r="D328" s="49"/>
      <c r="E328" s="49"/>
      <c r="F328" s="277"/>
      <c r="G328" s="356">
        <f>G329+G330+G331+G332+G333+G334+G335+G336+G337+G338+G339+G340+G341+G342+G343</f>
        <v>840714</v>
      </c>
      <c r="H328" s="356">
        <f>H329+H330+H331+H332+H333+H334+H335+H336+H337+H338+H339+H340+H341+H342+H343</f>
        <v>949370.66</v>
      </c>
      <c r="I328" s="356">
        <f>I329+I330+I331+I332+I333+I334+I335+I336+I337+I338+I339+I340+I341+I342+I343</f>
        <v>0</v>
      </c>
      <c r="J328" s="356">
        <f>J329+J330+J331+J332+J333+J334+J335+J336+J337+J338+J339+J340+J341+J342+J343</f>
        <v>125101</v>
      </c>
      <c r="K328" s="356">
        <f>K329+K330+K331+K332+K333+K334+K335+K336+K337+K338+K339+K340+K341+K342+K343</f>
        <v>430934.88999999996</v>
      </c>
      <c r="L328" s="356">
        <f aca="true" t="shared" si="14" ref="L328:L344">K328*100/J328</f>
        <v>344.4695805788922</v>
      </c>
    </row>
    <row r="329" spans="1:12" ht="12.75">
      <c r="A329" s="8">
        <v>287</v>
      </c>
      <c r="B329" s="322"/>
      <c r="C329" s="330" t="s">
        <v>653</v>
      </c>
      <c r="D329" s="168"/>
      <c r="E329" s="168"/>
      <c r="F329" s="168"/>
      <c r="G329" s="358">
        <v>29922</v>
      </c>
      <c r="H329" s="358">
        <v>0</v>
      </c>
      <c r="I329" s="358">
        <v>0</v>
      </c>
      <c r="J329" s="358">
        <v>0</v>
      </c>
      <c r="K329" s="358">
        <v>0</v>
      </c>
      <c r="L329" s="441">
        <v>0</v>
      </c>
    </row>
    <row r="330" spans="1:12" ht="12.75">
      <c r="A330" s="8">
        <v>288</v>
      </c>
      <c r="B330" s="322"/>
      <c r="C330" s="78" t="s">
        <v>654</v>
      </c>
      <c r="D330" s="78"/>
      <c r="E330" s="78"/>
      <c r="F330" s="78"/>
      <c r="G330" s="358">
        <v>24439</v>
      </c>
      <c r="H330" s="358">
        <v>0</v>
      </c>
      <c r="I330" s="358">
        <v>0</v>
      </c>
      <c r="J330" s="358">
        <v>17628</v>
      </c>
      <c r="K330" s="358">
        <v>17627.27</v>
      </c>
      <c r="L330" s="441">
        <f t="shared" si="14"/>
        <v>99.99585886090311</v>
      </c>
    </row>
    <row r="331" spans="1:12" ht="12.75">
      <c r="A331" s="8">
        <v>289</v>
      </c>
      <c r="B331" s="322"/>
      <c r="C331" s="78" t="s">
        <v>655</v>
      </c>
      <c r="D331" s="78"/>
      <c r="E331" s="78"/>
      <c r="F331" s="78"/>
      <c r="G331" s="358">
        <v>64781</v>
      </c>
      <c r="H331" s="358">
        <v>0</v>
      </c>
      <c r="I331" s="358">
        <v>0</v>
      </c>
      <c r="J331" s="358">
        <v>15074</v>
      </c>
      <c r="K331" s="358">
        <v>15073.58</v>
      </c>
      <c r="L331" s="441">
        <f t="shared" si="14"/>
        <v>99.99721374552209</v>
      </c>
    </row>
    <row r="332" spans="1:12" ht="12.75">
      <c r="A332" s="8">
        <v>290</v>
      </c>
      <c r="B332" s="322"/>
      <c r="C332" s="78" t="s">
        <v>656</v>
      </c>
      <c r="D332" s="78"/>
      <c r="E332" s="78"/>
      <c r="F332" s="78"/>
      <c r="G332" s="358">
        <v>2100</v>
      </c>
      <c r="H332" s="358">
        <v>0</v>
      </c>
      <c r="I332" s="358">
        <v>0</v>
      </c>
      <c r="J332" s="358">
        <v>0</v>
      </c>
      <c r="K332" s="358">
        <v>0</v>
      </c>
      <c r="L332" s="441">
        <v>0</v>
      </c>
    </row>
    <row r="333" spans="1:12" ht="12.75">
      <c r="A333" s="8">
        <v>291</v>
      </c>
      <c r="B333" s="322"/>
      <c r="C333" s="78" t="s">
        <v>657</v>
      </c>
      <c r="D333" s="78"/>
      <c r="E333" s="78"/>
      <c r="F333" s="78"/>
      <c r="G333" s="358">
        <v>22540</v>
      </c>
      <c r="H333" s="358">
        <v>0</v>
      </c>
      <c r="I333" s="358">
        <v>0</v>
      </c>
      <c r="J333" s="358">
        <v>0</v>
      </c>
      <c r="K333" s="358">
        <v>0</v>
      </c>
      <c r="L333" s="441">
        <v>0</v>
      </c>
    </row>
    <row r="334" spans="1:12" ht="12.75">
      <c r="A334" s="8">
        <v>292</v>
      </c>
      <c r="B334" s="322"/>
      <c r="C334" s="78" t="s">
        <v>830</v>
      </c>
      <c r="D334" s="78"/>
      <c r="E334" s="78"/>
      <c r="F334" s="78"/>
      <c r="G334" s="358">
        <v>259110</v>
      </c>
      <c r="H334" s="358">
        <v>925445.34</v>
      </c>
      <c r="I334" s="358">
        <v>0</v>
      </c>
      <c r="J334" s="358">
        <v>15164</v>
      </c>
      <c r="K334" s="358">
        <v>15163.53</v>
      </c>
      <c r="L334" s="441">
        <f t="shared" si="14"/>
        <v>99.99690055394355</v>
      </c>
    </row>
    <row r="335" spans="1:12" ht="12.75">
      <c r="A335" s="8">
        <v>293</v>
      </c>
      <c r="B335" s="322"/>
      <c r="C335" s="78" t="s">
        <v>311</v>
      </c>
      <c r="D335" s="78"/>
      <c r="E335" s="78"/>
      <c r="F335" s="78"/>
      <c r="G335" s="358">
        <v>0</v>
      </c>
      <c r="H335" s="358">
        <v>0</v>
      </c>
      <c r="I335" s="358">
        <v>0</v>
      </c>
      <c r="J335" s="358">
        <v>12211</v>
      </c>
      <c r="K335" s="358">
        <v>12172.6</v>
      </c>
      <c r="L335" s="441">
        <f t="shared" si="14"/>
        <v>99.68552944066825</v>
      </c>
    </row>
    <row r="336" spans="1:12" ht="12.75">
      <c r="A336" s="8">
        <v>294</v>
      </c>
      <c r="B336" s="73"/>
      <c r="C336" s="57" t="s">
        <v>658</v>
      </c>
      <c r="D336" s="57"/>
      <c r="E336" s="57"/>
      <c r="F336" s="57"/>
      <c r="G336" s="367">
        <v>0</v>
      </c>
      <c r="H336" s="367">
        <v>10796.77</v>
      </c>
      <c r="I336" s="367">
        <v>0</v>
      </c>
      <c r="J336" s="367">
        <v>0</v>
      </c>
      <c r="K336" s="367">
        <v>0</v>
      </c>
      <c r="L336" s="441">
        <v>0</v>
      </c>
    </row>
    <row r="337" spans="1:12" ht="12.75">
      <c r="A337" s="164">
        <v>295</v>
      </c>
      <c r="B337" s="77"/>
      <c r="C337" s="78" t="s">
        <v>659</v>
      </c>
      <c r="D337" s="78"/>
      <c r="E337" s="78"/>
      <c r="F337" s="78"/>
      <c r="G337" s="384">
        <v>0</v>
      </c>
      <c r="H337" s="384">
        <v>3000</v>
      </c>
      <c r="I337" s="384">
        <v>0</v>
      </c>
      <c r="J337" s="384">
        <v>18500</v>
      </c>
      <c r="K337" s="384">
        <v>18500</v>
      </c>
      <c r="L337" s="441">
        <f t="shared" si="14"/>
        <v>100</v>
      </c>
    </row>
    <row r="338" spans="1:12" ht="12.75">
      <c r="A338" s="164">
        <v>296</v>
      </c>
      <c r="B338" s="77"/>
      <c r="C338" s="78" t="s">
        <v>660</v>
      </c>
      <c r="D338" s="78"/>
      <c r="E338" s="78"/>
      <c r="F338" s="78"/>
      <c r="G338" s="384">
        <v>0</v>
      </c>
      <c r="H338" s="384">
        <v>0</v>
      </c>
      <c r="I338" s="384">
        <v>0</v>
      </c>
      <c r="J338" s="384">
        <v>13598</v>
      </c>
      <c r="K338" s="384">
        <v>316622.79</v>
      </c>
      <c r="L338" s="441">
        <f t="shared" si="14"/>
        <v>2328.4511692896012</v>
      </c>
    </row>
    <row r="339" spans="1:12" ht="12.75">
      <c r="A339" s="164">
        <v>297</v>
      </c>
      <c r="B339" s="77"/>
      <c r="C339" s="78" t="s">
        <v>751</v>
      </c>
      <c r="D339" s="78"/>
      <c r="E339" s="78"/>
      <c r="F339" s="78"/>
      <c r="G339" s="384">
        <v>437822</v>
      </c>
      <c r="H339" s="384">
        <v>5808.55</v>
      </c>
      <c r="I339" s="384">
        <v>0</v>
      </c>
      <c r="J339" s="384">
        <v>0</v>
      </c>
      <c r="K339" s="384">
        <v>0</v>
      </c>
      <c r="L339" s="441">
        <v>0</v>
      </c>
    </row>
    <row r="340" spans="1:12" ht="12.75">
      <c r="A340" s="164">
        <v>298</v>
      </c>
      <c r="B340" s="77"/>
      <c r="C340" s="78" t="s">
        <v>93</v>
      </c>
      <c r="D340" s="78"/>
      <c r="E340" s="78"/>
      <c r="F340" s="78"/>
      <c r="G340" s="384">
        <v>0</v>
      </c>
      <c r="H340" s="384">
        <v>4320</v>
      </c>
      <c r="I340" s="384">
        <v>0</v>
      </c>
      <c r="J340" s="384">
        <v>0</v>
      </c>
      <c r="K340" s="384">
        <v>0</v>
      </c>
      <c r="L340" s="441">
        <v>0</v>
      </c>
    </row>
    <row r="341" spans="1:12" ht="14.25">
      <c r="A341" s="164">
        <v>299</v>
      </c>
      <c r="B341" s="77"/>
      <c r="C341" s="78" t="s">
        <v>752</v>
      </c>
      <c r="D341" s="78"/>
      <c r="E341" s="78"/>
      <c r="F341" s="78"/>
      <c r="G341" s="384">
        <v>0</v>
      </c>
      <c r="H341" s="384">
        <v>0</v>
      </c>
      <c r="I341" s="384">
        <v>0</v>
      </c>
      <c r="J341" s="384">
        <v>0</v>
      </c>
      <c r="K341" s="384">
        <v>0</v>
      </c>
      <c r="L341" s="441">
        <v>0</v>
      </c>
    </row>
    <row r="342" spans="1:12" ht="12.75">
      <c r="A342" s="164">
        <v>300</v>
      </c>
      <c r="B342" s="77"/>
      <c r="C342" s="78" t="s">
        <v>753</v>
      </c>
      <c r="D342" s="78"/>
      <c r="E342" s="78"/>
      <c r="F342" s="78"/>
      <c r="G342" s="384">
        <v>0</v>
      </c>
      <c r="H342" s="384">
        <v>0</v>
      </c>
      <c r="I342" s="384">
        <v>0</v>
      </c>
      <c r="J342" s="384">
        <v>23926</v>
      </c>
      <c r="K342" s="384">
        <v>23925.12</v>
      </c>
      <c r="L342" s="441">
        <f t="shared" si="14"/>
        <v>99.99632199281116</v>
      </c>
    </row>
    <row r="343" spans="1:12" ht="12.75">
      <c r="A343" s="164">
        <v>301</v>
      </c>
      <c r="B343" s="77"/>
      <c r="C343" s="78" t="s">
        <v>754</v>
      </c>
      <c r="D343" s="78"/>
      <c r="E343" s="78"/>
      <c r="F343" s="78"/>
      <c r="G343" s="384">
        <v>0</v>
      </c>
      <c r="H343" s="384">
        <v>0</v>
      </c>
      <c r="I343" s="384">
        <v>0</v>
      </c>
      <c r="J343" s="384">
        <v>9000</v>
      </c>
      <c r="K343" s="384">
        <v>11850</v>
      </c>
      <c r="L343" s="441">
        <f t="shared" si="14"/>
        <v>131.66666666666666</v>
      </c>
    </row>
    <row r="344" spans="1:12" ht="18.75" thickBot="1">
      <c r="A344" s="85">
        <v>302</v>
      </c>
      <c r="B344" s="90" t="s">
        <v>799</v>
      </c>
      <c r="C344" s="91"/>
      <c r="D344" s="91"/>
      <c r="E344" s="91"/>
      <c r="F344" s="91"/>
      <c r="G344" s="351">
        <f>G328</f>
        <v>840714</v>
      </c>
      <c r="H344" s="351">
        <f>H328</f>
        <v>949370.66</v>
      </c>
      <c r="I344" s="351">
        <f>I328</f>
        <v>0</v>
      </c>
      <c r="J344" s="351">
        <f>J328</f>
        <v>125101</v>
      </c>
      <c r="K344" s="351">
        <f>K328</f>
        <v>430934.88999999996</v>
      </c>
      <c r="L344" s="351">
        <f t="shared" si="14"/>
        <v>344.4695805788922</v>
      </c>
    </row>
    <row r="345" spans="1:9" ht="13.5" thickTop="1">
      <c r="A345" s="89"/>
      <c r="B345" s="72"/>
      <c r="C345" s="17"/>
      <c r="D345" s="17"/>
      <c r="E345" s="17"/>
      <c r="F345" s="17"/>
      <c r="G345" s="17"/>
      <c r="H345" s="17"/>
      <c r="I345" s="17"/>
    </row>
    <row r="346" spans="1:9" ht="13.5" thickBot="1">
      <c r="A346" s="17"/>
      <c r="B346" s="72"/>
      <c r="C346" s="17"/>
      <c r="D346" s="17"/>
      <c r="E346" s="17"/>
      <c r="F346" s="17"/>
      <c r="G346" s="17"/>
      <c r="H346" s="17"/>
      <c r="I346" s="17"/>
    </row>
    <row r="347" spans="1:12" ht="35.25" thickTop="1">
      <c r="A347" s="2" t="s">
        <v>460</v>
      </c>
      <c r="B347" s="93" t="s">
        <v>403</v>
      </c>
      <c r="C347" s="94"/>
      <c r="D347" s="94"/>
      <c r="E347" s="94"/>
      <c r="F347" s="94"/>
      <c r="G347" s="214" t="s">
        <v>535</v>
      </c>
      <c r="H347" s="214" t="s">
        <v>536</v>
      </c>
      <c r="I347" s="214" t="s">
        <v>312</v>
      </c>
      <c r="J347" s="214" t="s">
        <v>582</v>
      </c>
      <c r="K347" s="214" t="s">
        <v>418</v>
      </c>
      <c r="L347" s="214" t="s">
        <v>275</v>
      </c>
    </row>
    <row r="348" spans="1:12" ht="12.75">
      <c r="A348" s="316">
        <v>303</v>
      </c>
      <c r="B348" s="224"/>
      <c r="C348" s="225"/>
      <c r="D348" s="225"/>
      <c r="E348" s="225"/>
      <c r="F348" s="225"/>
      <c r="G348" s="520" t="s">
        <v>356</v>
      </c>
      <c r="H348" s="520" t="s">
        <v>356</v>
      </c>
      <c r="I348" s="520" t="s">
        <v>356</v>
      </c>
      <c r="J348" s="492" t="s">
        <v>356</v>
      </c>
      <c r="K348" s="492" t="s">
        <v>356</v>
      </c>
      <c r="L348" s="492"/>
    </row>
    <row r="349" spans="1:12" ht="12.75">
      <c r="A349" s="8">
        <v>304</v>
      </c>
      <c r="B349" s="82"/>
      <c r="C349" s="56" t="s">
        <v>800</v>
      </c>
      <c r="D349" s="56"/>
      <c r="E349" s="56"/>
      <c r="F349" s="56"/>
      <c r="G349" s="362">
        <f>G350+G351</f>
        <v>1431027</v>
      </c>
      <c r="H349" s="362">
        <f>H350+H351</f>
        <v>1076365.63</v>
      </c>
      <c r="I349" s="362">
        <f>I350+I351</f>
        <v>266542</v>
      </c>
      <c r="J349" s="362">
        <f>J350+J351</f>
        <v>775244</v>
      </c>
      <c r="K349" s="362">
        <f>K350+K351</f>
        <v>775370.35</v>
      </c>
      <c r="L349" s="363">
        <f>K349*100/J349</f>
        <v>100.0162980945354</v>
      </c>
    </row>
    <row r="350" spans="1:12" ht="12.75">
      <c r="A350" s="13">
        <v>305</v>
      </c>
      <c r="B350" s="526">
        <v>821005</v>
      </c>
      <c r="C350" s="497" t="s">
        <v>755</v>
      </c>
      <c r="D350" s="55"/>
      <c r="E350" s="55"/>
      <c r="F350" s="55"/>
      <c r="G350" s="366">
        <v>1431027</v>
      </c>
      <c r="H350" s="366">
        <v>1062952.92</v>
      </c>
      <c r="I350" s="366">
        <v>234410</v>
      </c>
      <c r="J350" s="366">
        <v>743112</v>
      </c>
      <c r="K350" s="366">
        <v>748135.22</v>
      </c>
      <c r="L350" s="441">
        <f>K350*100/J350</f>
        <v>100.6759707823316</v>
      </c>
    </row>
    <row r="351" spans="1:12" ht="14.25">
      <c r="A351" s="8">
        <v>306</v>
      </c>
      <c r="B351" s="73"/>
      <c r="C351" s="57" t="s">
        <v>756</v>
      </c>
      <c r="D351" s="57"/>
      <c r="E351" s="57"/>
      <c r="F351" s="57"/>
      <c r="G351" s="367">
        <v>0</v>
      </c>
      <c r="H351" s="367">
        <v>13412.71</v>
      </c>
      <c r="I351" s="367">
        <v>32132</v>
      </c>
      <c r="J351" s="367">
        <v>32132</v>
      </c>
      <c r="K351" s="367">
        <v>27235.13</v>
      </c>
      <c r="L351" s="441">
        <f>K351*100/J351</f>
        <v>84.76014564919706</v>
      </c>
    </row>
    <row r="352" spans="1:12" ht="18.75" thickBot="1">
      <c r="A352" s="85">
        <v>307</v>
      </c>
      <c r="B352" s="90" t="s">
        <v>403</v>
      </c>
      <c r="C352" s="91"/>
      <c r="D352" s="91"/>
      <c r="E352" s="91"/>
      <c r="F352" s="91"/>
      <c r="G352" s="351">
        <f>G349</f>
        <v>1431027</v>
      </c>
      <c r="H352" s="351">
        <f>H349</f>
        <v>1076365.63</v>
      </c>
      <c r="I352" s="351">
        <f>I349</f>
        <v>266542</v>
      </c>
      <c r="J352" s="351">
        <f>J349</f>
        <v>775244</v>
      </c>
      <c r="K352" s="351">
        <f>K349</f>
        <v>775370.35</v>
      </c>
      <c r="L352" s="351">
        <f>K352*100/J352</f>
        <v>100.0162980945354</v>
      </c>
    </row>
    <row r="353" spans="1:9" ht="13.5" thickTop="1">
      <c r="A353" s="1"/>
      <c r="B353" s="72"/>
      <c r="C353" s="17"/>
      <c r="D353" s="17"/>
      <c r="E353" s="17"/>
      <c r="F353" s="17"/>
      <c r="G353" s="17"/>
      <c r="H353" s="17"/>
      <c r="I353" s="17"/>
    </row>
    <row r="354" spans="1:9" ht="12.75">
      <c r="A354" s="1"/>
      <c r="B354" s="72"/>
      <c r="C354" s="17"/>
      <c r="D354" s="17"/>
      <c r="E354" s="17"/>
      <c r="F354" s="17"/>
      <c r="G354" s="17"/>
      <c r="H354" s="17"/>
      <c r="I354" s="17"/>
    </row>
    <row r="355" spans="1:9" ht="12.75">
      <c r="A355" s="1"/>
      <c r="B355" s="72"/>
      <c r="C355" s="17"/>
      <c r="D355" s="17"/>
      <c r="E355" s="17"/>
      <c r="F355" s="17"/>
      <c r="G355" s="17"/>
      <c r="H355" s="17"/>
      <c r="I355" s="17"/>
    </row>
    <row r="356" spans="1:9" ht="12.75">
      <c r="A356" s="1"/>
      <c r="B356" s="72"/>
      <c r="C356" s="17"/>
      <c r="D356" s="17"/>
      <c r="E356" s="17"/>
      <c r="F356" s="17"/>
      <c r="G356" s="17"/>
      <c r="H356" s="17"/>
      <c r="I356" s="17"/>
    </row>
    <row r="357" spans="1:9" ht="12.75">
      <c r="A357" s="1"/>
      <c r="B357" s="72"/>
      <c r="C357" s="17"/>
      <c r="D357" s="17"/>
      <c r="E357" s="17"/>
      <c r="F357" s="17"/>
      <c r="G357" s="17"/>
      <c r="H357" s="17"/>
      <c r="I357" s="17"/>
    </row>
    <row r="358" spans="1:9" ht="12.75">
      <c r="A358" s="1"/>
      <c r="B358" s="72"/>
      <c r="C358" s="17"/>
      <c r="D358" s="17"/>
      <c r="E358" s="17"/>
      <c r="F358" s="17"/>
      <c r="G358" s="17"/>
      <c r="H358" s="17"/>
      <c r="I358" s="17"/>
    </row>
    <row r="359" spans="1:9" ht="12.75">
      <c r="A359" s="1"/>
      <c r="B359" s="72"/>
      <c r="C359" s="17"/>
      <c r="D359" s="17"/>
      <c r="E359" s="17"/>
      <c r="F359" s="17"/>
      <c r="G359" s="17"/>
      <c r="H359" s="17"/>
      <c r="I359" s="17"/>
    </row>
    <row r="360" spans="1:9" ht="12.75">
      <c r="A360" s="1"/>
      <c r="B360" s="72"/>
      <c r="C360" s="17"/>
      <c r="D360" s="17"/>
      <c r="E360" s="17"/>
      <c r="F360" s="17"/>
      <c r="G360" s="17"/>
      <c r="H360" s="17"/>
      <c r="I360" s="17"/>
    </row>
    <row r="361" spans="1:12" ht="12.75">
      <c r="A361" s="1"/>
      <c r="B361" s="72"/>
      <c r="C361" s="17"/>
      <c r="D361" s="17"/>
      <c r="E361" s="17"/>
      <c r="F361" s="17"/>
      <c r="G361" s="17"/>
      <c r="H361" s="17"/>
      <c r="I361" s="17"/>
      <c r="L361">
        <v>17</v>
      </c>
    </row>
    <row r="362" spans="1:9" ht="12.75">
      <c r="A362" s="1"/>
      <c r="B362" s="72"/>
      <c r="C362" s="17"/>
      <c r="D362" s="17"/>
      <c r="E362" s="17"/>
      <c r="F362" s="17"/>
      <c r="G362" s="17"/>
      <c r="H362" s="17"/>
      <c r="I362" s="17"/>
    </row>
    <row r="363" spans="1:9" ht="13.5" thickBot="1">
      <c r="A363" s="1"/>
      <c r="B363" s="72"/>
      <c r="C363" s="17"/>
      <c r="D363" s="17"/>
      <c r="E363" s="17"/>
      <c r="F363" s="17"/>
      <c r="G363" s="17"/>
      <c r="H363" s="17"/>
      <c r="I363" s="17"/>
    </row>
    <row r="364" spans="1:12" ht="36" thickTop="1">
      <c r="A364" s="226" t="s">
        <v>460</v>
      </c>
      <c r="B364" s="227" t="s">
        <v>801</v>
      </c>
      <c r="C364" s="228"/>
      <c r="D364" s="228"/>
      <c r="E364" s="228"/>
      <c r="F364" s="228"/>
      <c r="G364" s="273" t="s">
        <v>535</v>
      </c>
      <c r="H364" s="273" t="s">
        <v>536</v>
      </c>
      <c r="I364" s="273" t="s">
        <v>312</v>
      </c>
      <c r="J364" s="273" t="s">
        <v>582</v>
      </c>
      <c r="K364" s="273" t="s">
        <v>417</v>
      </c>
      <c r="L364" s="273" t="s">
        <v>275</v>
      </c>
    </row>
    <row r="365" spans="1:12" ht="12.75">
      <c r="A365" s="319">
        <v>308</v>
      </c>
      <c r="B365" s="217"/>
      <c r="C365" s="219"/>
      <c r="D365" s="219"/>
      <c r="E365" s="219"/>
      <c r="F365" s="219"/>
      <c r="G365" s="520" t="s">
        <v>356</v>
      </c>
      <c r="H365" s="520" t="s">
        <v>356</v>
      </c>
      <c r="I365" s="527" t="s">
        <v>356</v>
      </c>
      <c r="J365" s="527" t="s">
        <v>356</v>
      </c>
      <c r="K365" s="527" t="s">
        <v>356</v>
      </c>
      <c r="L365" s="527"/>
    </row>
    <row r="366" spans="1:12" ht="15">
      <c r="A366" s="13">
        <v>309</v>
      </c>
      <c r="B366" s="96" t="s">
        <v>461</v>
      </c>
      <c r="C366" s="97"/>
      <c r="D366" s="97"/>
      <c r="E366" s="97"/>
      <c r="F366" s="97"/>
      <c r="G366" s="367">
        <v>4220295</v>
      </c>
      <c r="H366" s="367">
        <v>4384317.35</v>
      </c>
      <c r="I366" s="367">
        <v>4414308</v>
      </c>
      <c r="J366" s="367">
        <v>4777770</v>
      </c>
      <c r="K366" s="367">
        <v>4876033.83</v>
      </c>
      <c r="L366" s="441">
        <f aca="true" t="shared" si="15" ref="L366:L375">K366*100/J366</f>
        <v>102.05668816205049</v>
      </c>
    </row>
    <row r="367" spans="1:12" ht="15">
      <c r="A367" s="8">
        <v>310</v>
      </c>
      <c r="B367" s="99" t="s">
        <v>404</v>
      </c>
      <c r="C367" s="98"/>
      <c r="D367" s="98"/>
      <c r="E367" s="98"/>
      <c r="F367" s="98"/>
      <c r="G367" s="473">
        <v>78968</v>
      </c>
      <c r="H367" s="473">
        <v>76755.69</v>
      </c>
      <c r="I367" s="473">
        <v>50000</v>
      </c>
      <c r="J367" s="473">
        <v>77000</v>
      </c>
      <c r="K367" s="473">
        <v>75676.63</v>
      </c>
      <c r="L367" s="441">
        <f t="shared" si="15"/>
        <v>98.28133766233766</v>
      </c>
    </row>
    <row r="368" spans="1:12" ht="15">
      <c r="A368" s="13">
        <v>311</v>
      </c>
      <c r="B368" s="96" t="s">
        <v>802</v>
      </c>
      <c r="C368" s="97"/>
      <c r="D368" s="97"/>
      <c r="E368" s="97"/>
      <c r="F368" s="97"/>
      <c r="G368" s="366">
        <v>1503335</v>
      </c>
      <c r="H368" s="366">
        <v>1105280.72</v>
      </c>
      <c r="I368" s="366">
        <v>0</v>
      </c>
      <c r="J368" s="366">
        <v>801331</v>
      </c>
      <c r="K368" s="366">
        <v>802515.63</v>
      </c>
      <c r="L368" s="441">
        <f t="shared" si="15"/>
        <v>100.14783279319033</v>
      </c>
    </row>
    <row r="369" spans="1:12" ht="15">
      <c r="A369" s="8">
        <v>312</v>
      </c>
      <c r="B369" s="99" t="s">
        <v>405</v>
      </c>
      <c r="C369" s="98"/>
      <c r="D369" s="98"/>
      <c r="E369" s="98"/>
      <c r="F369" s="98"/>
      <c r="G369" s="367">
        <v>783963</v>
      </c>
      <c r="H369" s="367">
        <v>960046.36</v>
      </c>
      <c r="I369" s="367">
        <v>19750</v>
      </c>
      <c r="J369" s="367">
        <v>52038</v>
      </c>
      <c r="K369" s="367">
        <v>287743.64</v>
      </c>
      <c r="L369" s="441">
        <f t="shared" si="15"/>
        <v>552.949075675468</v>
      </c>
    </row>
    <row r="370" spans="1:12" ht="15.75">
      <c r="A370" s="8">
        <v>313</v>
      </c>
      <c r="B370" s="100" t="s">
        <v>496</v>
      </c>
      <c r="C370" s="101"/>
      <c r="D370" s="101"/>
      <c r="E370" s="101"/>
      <c r="F370" s="101"/>
      <c r="G370" s="387">
        <f>G366+G367+G368+G369</f>
        <v>6586561</v>
      </c>
      <c r="H370" s="387">
        <f>H366+H367+H368+H369</f>
        <v>6526400.12</v>
      </c>
      <c r="I370" s="387">
        <f>I366+I367+I368+I369</f>
        <v>4484058</v>
      </c>
      <c r="J370" s="387">
        <f>J366+J367+J368+J369</f>
        <v>5708139</v>
      </c>
      <c r="K370" s="387">
        <f>K366+K367+K368+K369</f>
        <v>6041969.7299999995</v>
      </c>
      <c r="L370" s="388">
        <f t="shared" si="15"/>
        <v>105.8483286759485</v>
      </c>
    </row>
    <row r="371" spans="1:12" ht="15">
      <c r="A371" s="37">
        <v>314</v>
      </c>
      <c r="B371" s="102" t="s">
        <v>406</v>
      </c>
      <c r="C371" s="103"/>
      <c r="D371" s="103"/>
      <c r="E371" s="103"/>
      <c r="F371" s="103"/>
      <c r="G371" s="367">
        <f>G314</f>
        <v>4217440</v>
      </c>
      <c r="H371" s="367">
        <f>H314</f>
        <v>4411959.52</v>
      </c>
      <c r="I371" s="367">
        <f>I314</f>
        <v>4167516</v>
      </c>
      <c r="J371" s="367">
        <f>J314</f>
        <v>4730794</v>
      </c>
      <c r="K371" s="367">
        <f>K314</f>
        <v>4741663.170000001</v>
      </c>
      <c r="L371" s="441">
        <f t="shared" si="15"/>
        <v>100.22975361007055</v>
      </c>
    </row>
    <row r="372" spans="1:12" ht="15">
      <c r="A372" s="13">
        <v>315</v>
      </c>
      <c r="B372" s="528" t="s">
        <v>757</v>
      </c>
      <c r="C372" s="97"/>
      <c r="D372" s="97"/>
      <c r="E372" s="97"/>
      <c r="F372" s="97"/>
      <c r="G372" s="366">
        <v>81823</v>
      </c>
      <c r="H372" s="366">
        <v>76377.28</v>
      </c>
      <c r="I372" s="366">
        <v>50000</v>
      </c>
      <c r="J372" s="366">
        <v>77000</v>
      </c>
      <c r="K372" s="366">
        <v>77797.08</v>
      </c>
      <c r="L372" s="441">
        <f t="shared" si="15"/>
        <v>101.03516883116883</v>
      </c>
    </row>
    <row r="373" spans="1:12" ht="15">
      <c r="A373" s="8">
        <v>316</v>
      </c>
      <c r="B373" s="99" t="s">
        <v>799</v>
      </c>
      <c r="C373" s="98"/>
      <c r="D373" s="98"/>
      <c r="E373" s="98"/>
      <c r="F373" s="98"/>
      <c r="G373" s="367">
        <f>G344</f>
        <v>840714</v>
      </c>
      <c r="H373" s="367">
        <f>H344</f>
        <v>949370.66</v>
      </c>
      <c r="I373" s="367">
        <f>I344</f>
        <v>0</v>
      </c>
      <c r="J373" s="367">
        <f>J344</f>
        <v>125101</v>
      </c>
      <c r="K373" s="367">
        <f>K344</f>
        <v>430934.88999999996</v>
      </c>
      <c r="L373" s="441">
        <f t="shared" si="15"/>
        <v>344.4695805788922</v>
      </c>
    </row>
    <row r="374" spans="1:12" ht="15">
      <c r="A374" s="13">
        <v>317</v>
      </c>
      <c r="B374" s="96" t="s">
        <v>407</v>
      </c>
      <c r="C374" s="97"/>
      <c r="D374" s="97"/>
      <c r="E374" s="97"/>
      <c r="F374" s="97"/>
      <c r="G374" s="366">
        <f>G352</f>
        <v>1431027</v>
      </c>
      <c r="H374" s="366">
        <f>H352</f>
        <v>1076365.63</v>
      </c>
      <c r="I374" s="366">
        <f>I352</f>
        <v>266542</v>
      </c>
      <c r="J374" s="366">
        <f>J352</f>
        <v>775244</v>
      </c>
      <c r="K374" s="366">
        <f>K352</f>
        <v>775370.35</v>
      </c>
      <c r="L374" s="441">
        <f t="shared" si="15"/>
        <v>100.0162980945354</v>
      </c>
    </row>
    <row r="375" spans="1:12" ht="16.5" thickBot="1">
      <c r="A375" s="8">
        <v>318</v>
      </c>
      <c r="B375" s="100" t="s">
        <v>803</v>
      </c>
      <c r="C375" s="101"/>
      <c r="D375" s="101"/>
      <c r="E375" s="101"/>
      <c r="F375" s="101"/>
      <c r="G375" s="388">
        <f>G371+G372+G373+G374</f>
        <v>6571004</v>
      </c>
      <c r="H375" s="388">
        <f>H371+H372+H373+H374</f>
        <v>6514073.09</v>
      </c>
      <c r="I375" s="388">
        <f>I371+I372+I373+I374</f>
        <v>4484058</v>
      </c>
      <c r="J375" s="529">
        <f>J371+J372+J373+J374</f>
        <v>5708139</v>
      </c>
      <c r="K375" s="529">
        <f>K371+K372+K373+K374</f>
        <v>6025765.49</v>
      </c>
      <c r="L375" s="388">
        <f t="shared" si="15"/>
        <v>105.56444911380049</v>
      </c>
    </row>
    <row r="376" spans="1:12" ht="16.5" thickBot="1" thickTop="1">
      <c r="A376" s="104">
        <v>319</v>
      </c>
      <c r="B376" s="105" t="s">
        <v>408</v>
      </c>
      <c r="C376" s="106"/>
      <c r="D376" s="106"/>
      <c r="E376" s="106"/>
      <c r="F376" s="106"/>
      <c r="G376" s="389">
        <f>G370-G375</f>
        <v>15557</v>
      </c>
      <c r="H376" s="389">
        <f>H370-H375</f>
        <v>12327.03000000026</v>
      </c>
      <c r="I376" s="389">
        <f>I370-I375</f>
        <v>0</v>
      </c>
      <c r="J376" s="389">
        <f>J370-J375</f>
        <v>0</v>
      </c>
      <c r="K376" s="389">
        <f>K370-K375</f>
        <v>16204.239999999292</v>
      </c>
      <c r="L376" s="390" t="s">
        <v>257</v>
      </c>
    </row>
    <row r="377" spans="1:9" ht="13.5" thickTop="1">
      <c r="A377" s="95"/>
      <c r="B377" s="72"/>
      <c r="C377" s="17"/>
      <c r="D377" s="17"/>
      <c r="E377" s="17"/>
      <c r="F377" s="17"/>
      <c r="G377" s="17"/>
      <c r="H377" s="17"/>
      <c r="I377" s="17"/>
    </row>
    <row r="378" spans="1:9" ht="12.75">
      <c r="A378" s="1"/>
      <c r="B378" s="72"/>
      <c r="C378" s="17"/>
      <c r="D378" s="17"/>
      <c r="E378" s="17"/>
      <c r="F378" s="17"/>
      <c r="G378" s="17"/>
      <c r="H378" s="17"/>
      <c r="I378" s="17"/>
    </row>
    <row r="379" spans="1:9" ht="12.75">
      <c r="A379" s="1"/>
      <c r="B379" s="72"/>
      <c r="C379" s="17"/>
      <c r="D379" s="17"/>
      <c r="E379" s="17"/>
      <c r="F379" s="17"/>
      <c r="G379" s="17"/>
      <c r="H379" s="17"/>
      <c r="I379" s="17"/>
    </row>
    <row r="382" spans="7:11" ht="15.75">
      <c r="G382" s="121"/>
      <c r="H382" s="675"/>
      <c r="I382" s="675"/>
      <c r="J382" s="675"/>
      <c r="K382" s="675"/>
    </row>
    <row r="383" spans="6:11" ht="15">
      <c r="F383" s="107" t="s">
        <v>758</v>
      </c>
      <c r="H383" s="676"/>
      <c r="I383" s="676"/>
      <c r="J383" s="676"/>
      <c r="K383" s="676"/>
    </row>
    <row r="384" ht="15">
      <c r="F384" s="107"/>
    </row>
    <row r="399" ht="12.75">
      <c r="L399">
        <v>18</v>
      </c>
    </row>
  </sheetData>
  <mergeCells count="2">
    <mergeCell ref="H382:K382"/>
    <mergeCell ref="H383:K38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6">
      <selection activeCell="A35" sqref="A35"/>
    </sheetView>
  </sheetViews>
  <sheetFormatPr defaultColWidth="9.00390625" defaultRowHeight="12.75"/>
  <sheetData>
    <row r="1" spans="1:10" ht="17.25" thickBot="1" thickTop="1">
      <c r="A1" s="677" t="s">
        <v>188</v>
      </c>
      <c r="B1" s="678"/>
      <c r="C1" s="678"/>
      <c r="D1" s="678"/>
      <c r="E1" s="678"/>
      <c r="F1" s="678"/>
      <c r="G1" s="678"/>
      <c r="H1" s="678"/>
      <c r="I1" s="678"/>
      <c r="J1" s="679"/>
    </row>
    <row r="2" ht="13.5" thickTop="1"/>
    <row r="5" spans="1:10" ht="12.75">
      <c r="A5" s="200" t="s">
        <v>99</v>
      </c>
      <c r="B5" s="43"/>
      <c r="C5" s="43"/>
      <c r="D5" s="43"/>
      <c r="E5" s="43"/>
      <c r="F5" s="43"/>
      <c r="G5" s="43"/>
      <c r="H5" s="43"/>
      <c r="I5" s="43"/>
      <c r="J5" s="148"/>
    </row>
    <row r="6" spans="1:10" ht="12.75">
      <c r="A6" s="151" t="s">
        <v>100</v>
      </c>
      <c r="B6" s="1"/>
      <c r="C6" s="1"/>
      <c r="D6" s="1"/>
      <c r="E6" s="1"/>
      <c r="F6" s="1"/>
      <c r="G6" s="1"/>
      <c r="H6" s="1"/>
      <c r="I6" s="1"/>
      <c r="J6" s="115"/>
    </row>
    <row r="7" spans="1:10" ht="12.75">
      <c r="A7" s="151" t="s">
        <v>101</v>
      </c>
      <c r="B7" s="1"/>
      <c r="C7" s="1"/>
      <c r="D7" s="1"/>
      <c r="E7" s="1"/>
      <c r="F7" s="1"/>
      <c r="G7" s="1"/>
      <c r="H7" s="1"/>
      <c r="I7" s="1"/>
      <c r="J7" s="115"/>
    </row>
    <row r="8" spans="1:10" ht="12.75">
      <c r="A8" s="151"/>
      <c r="B8" s="1"/>
      <c r="C8" s="1"/>
      <c r="D8" s="1"/>
      <c r="E8" s="1"/>
      <c r="F8" s="1"/>
      <c r="G8" s="1"/>
      <c r="H8" s="1"/>
      <c r="I8" s="1"/>
      <c r="J8" s="115"/>
    </row>
    <row r="9" spans="1:10" ht="12.75">
      <c r="A9" s="284" t="s">
        <v>84</v>
      </c>
      <c r="B9" s="285"/>
      <c r="C9" s="285"/>
      <c r="D9" s="285"/>
      <c r="E9" s="285"/>
      <c r="F9" s="285"/>
      <c r="G9" s="285"/>
      <c r="H9" s="285"/>
      <c r="I9" s="285"/>
      <c r="J9" s="286"/>
    </row>
    <row r="10" spans="1:10" ht="12.75">
      <c r="A10" s="280" t="s">
        <v>102</v>
      </c>
      <c r="B10" s="281"/>
      <c r="C10" s="281"/>
      <c r="D10" s="281"/>
      <c r="E10" s="281"/>
      <c r="F10" s="281"/>
      <c r="G10" s="281"/>
      <c r="H10" s="281"/>
      <c r="I10" s="281"/>
      <c r="J10" s="282"/>
    </row>
    <row r="11" spans="1:10" ht="12.75">
      <c r="A11" s="280" t="s">
        <v>103</v>
      </c>
      <c r="B11" s="281"/>
      <c r="C11" s="281"/>
      <c r="D11" s="281"/>
      <c r="E11" s="281"/>
      <c r="F11" s="281"/>
      <c r="G11" s="281"/>
      <c r="H11" s="281"/>
      <c r="I11" s="281"/>
      <c r="J11" s="282"/>
    </row>
    <row r="12" spans="1:10" ht="12.75">
      <c r="A12" s="280" t="s">
        <v>104</v>
      </c>
      <c r="B12" s="281"/>
      <c r="C12" s="281"/>
      <c r="D12" s="281"/>
      <c r="E12" s="281"/>
      <c r="F12" s="281"/>
      <c r="G12" s="281"/>
      <c r="H12" s="281"/>
      <c r="I12" s="281"/>
      <c r="J12" s="282"/>
    </row>
    <row r="13" spans="1:10" ht="12.75">
      <c r="A13" s="280" t="s">
        <v>105</v>
      </c>
      <c r="B13" s="281"/>
      <c r="C13" s="281"/>
      <c r="D13" s="281"/>
      <c r="E13" s="281"/>
      <c r="F13" s="281"/>
      <c r="G13" s="281"/>
      <c r="H13" s="281"/>
      <c r="I13" s="281"/>
      <c r="J13" s="282"/>
    </row>
    <row r="14" spans="1:10" ht="12.75">
      <c r="A14" s="283" t="s">
        <v>118</v>
      </c>
      <c r="B14" s="1"/>
      <c r="C14" s="1"/>
      <c r="D14" s="1"/>
      <c r="E14" s="1"/>
      <c r="F14" s="1"/>
      <c r="G14" s="1"/>
      <c r="H14" s="1"/>
      <c r="I14" s="1"/>
      <c r="J14" s="115"/>
    </row>
    <row r="15" spans="1:10" ht="12.75">
      <c r="A15" s="283" t="s">
        <v>119</v>
      </c>
      <c r="B15" s="1"/>
      <c r="C15" s="1"/>
      <c r="D15" s="1"/>
      <c r="E15" s="1"/>
      <c r="F15" s="1"/>
      <c r="G15" s="1"/>
      <c r="H15" s="1"/>
      <c r="I15" s="1"/>
      <c r="J15" s="115"/>
    </row>
    <row r="16" spans="1:10" ht="12.75">
      <c r="A16" s="283" t="s">
        <v>120</v>
      </c>
      <c r="B16" s="1"/>
      <c r="C16" s="1"/>
      <c r="D16" s="1"/>
      <c r="E16" s="1"/>
      <c r="F16" s="1"/>
      <c r="G16" s="1"/>
      <c r="H16" s="1"/>
      <c r="I16" s="1"/>
      <c r="J16" s="115"/>
    </row>
    <row r="17" spans="1:10" ht="12.75">
      <c r="A17" s="283" t="s">
        <v>121</v>
      </c>
      <c r="B17" s="1"/>
      <c r="C17" s="1"/>
      <c r="D17" s="1"/>
      <c r="E17" s="1"/>
      <c r="F17" s="1"/>
      <c r="G17" s="1"/>
      <c r="H17" s="1"/>
      <c r="I17" s="1"/>
      <c r="J17" s="115"/>
    </row>
    <row r="18" spans="1:10" ht="12.75">
      <c r="A18" s="283" t="s">
        <v>122</v>
      </c>
      <c r="B18" s="1"/>
      <c r="C18" s="1"/>
      <c r="D18" s="1"/>
      <c r="E18" s="1"/>
      <c r="F18" s="1"/>
      <c r="G18" s="1"/>
      <c r="H18" s="1"/>
      <c r="I18" s="1"/>
      <c r="J18" s="115"/>
    </row>
    <row r="19" spans="1:10" ht="12.75">
      <c r="A19" s="283"/>
      <c r="B19" s="1"/>
      <c r="C19" s="1"/>
      <c r="D19" s="1"/>
      <c r="E19" s="1"/>
      <c r="F19" s="1"/>
      <c r="G19" s="1"/>
      <c r="H19" s="1"/>
      <c r="I19" s="1"/>
      <c r="J19" s="115"/>
    </row>
    <row r="20" spans="1:10" ht="12.75">
      <c r="A20" s="284" t="s">
        <v>106</v>
      </c>
      <c r="B20" s="43"/>
      <c r="C20" s="43"/>
      <c r="D20" s="43"/>
      <c r="E20" s="43"/>
      <c r="F20" s="43"/>
      <c r="G20" s="43"/>
      <c r="H20" s="43"/>
      <c r="I20" s="43"/>
      <c r="J20" s="148"/>
    </row>
    <row r="21" spans="1:10" ht="12.75">
      <c r="A21" s="280" t="s">
        <v>107</v>
      </c>
      <c r="B21" s="1"/>
      <c r="C21" s="1"/>
      <c r="D21" s="1"/>
      <c r="E21" s="1"/>
      <c r="F21" s="1"/>
      <c r="G21" s="1"/>
      <c r="H21" s="1"/>
      <c r="I21" s="1"/>
      <c r="J21" s="115"/>
    </row>
    <row r="22" spans="1:10" ht="12.75">
      <c r="A22" s="151" t="s">
        <v>115</v>
      </c>
      <c r="B22" s="1"/>
      <c r="C22" s="1"/>
      <c r="D22" s="1"/>
      <c r="E22" s="1"/>
      <c r="F22" s="1"/>
      <c r="G22" s="1"/>
      <c r="H22" s="1"/>
      <c r="I22" s="1"/>
      <c r="J22" s="115"/>
    </row>
    <row r="23" spans="1:10" ht="12.75">
      <c r="A23" s="151"/>
      <c r="B23" s="1"/>
      <c r="C23" s="1"/>
      <c r="D23" s="1"/>
      <c r="E23" s="1"/>
      <c r="F23" s="1"/>
      <c r="G23" s="1"/>
      <c r="H23" s="1"/>
      <c r="I23" s="1"/>
      <c r="J23" s="115"/>
    </row>
    <row r="24" spans="1:10" ht="12.75">
      <c r="A24" s="284" t="s">
        <v>108</v>
      </c>
      <c r="B24" s="43"/>
      <c r="C24" s="43"/>
      <c r="D24" s="43"/>
      <c r="E24" s="43"/>
      <c r="F24" s="43"/>
      <c r="G24" s="43"/>
      <c r="H24" s="43"/>
      <c r="I24" s="43"/>
      <c r="J24" s="148"/>
    </row>
    <row r="25" spans="1:10" ht="12.75">
      <c r="A25" s="283" t="s">
        <v>95</v>
      </c>
      <c r="B25" s="1"/>
      <c r="C25" s="1"/>
      <c r="D25" s="1"/>
      <c r="E25" s="1"/>
      <c r="F25" s="1"/>
      <c r="G25" s="1"/>
      <c r="H25" s="1"/>
      <c r="I25" s="1"/>
      <c r="J25" s="115"/>
    </row>
    <row r="26" spans="1:10" ht="12.75">
      <c r="A26" s="283" t="s">
        <v>117</v>
      </c>
      <c r="B26" s="1"/>
      <c r="C26" s="1"/>
      <c r="D26" s="1"/>
      <c r="E26" s="1"/>
      <c r="F26" s="1"/>
      <c r="G26" s="1"/>
      <c r="H26" s="1"/>
      <c r="I26" s="1"/>
      <c r="J26" s="115"/>
    </row>
    <row r="27" spans="1:10" ht="12.75">
      <c r="A27" s="151"/>
      <c r="B27" s="1"/>
      <c r="C27" s="1"/>
      <c r="D27" s="1"/>
      <c r="E27" s="1"/>
      <c r="F27" s="1"/>
      <c r="G27" s="1"/>
      <c r="H27" s="1"/>
      <c r="I27" s="1"/>
      <c r="J27" s="115"/>
    </row>
    <row r="28" spans="1:10" ht="12.75">
      <c r="A28" s="284" t="s">
        <v>109</v>
      </c>
      <c r="B28" s="43"/>
      <c r="C28" s="43"/>
      <c r="D28" s="43"/>
      <c r="E28" s="43"/>
      <c r="F28" s="43"/>
      <c r="G28" s="43"/>
      <c r="H28" s="43"/>
      <c r="I28" s="43"/>
      <c r="J28" s="148"/>
    </row>
    <row r="29" spans="1:10" ht="12.75">
      <c r="A29" s="151" t="s">
        <v>189</v>
      </c>
      <c r="B29" s="1"/>
      <c r="C29" s="1"/>
      <c r="D29" s="1"/>
      <c r="E29" s="1"/>
      <c r="F29" s="1"/>
      <c r="G29" s="1"/>
      <c r="H29" s="1"/>
      <c r="I29" s="1"/>
      <c r="J29" s="115"/>
    </row>
    <row r="30" spans="1:10" ht="12.75">
      <c r="A30" s="151"/>
      <c r="B30" s="1"/>
      <c r="C30" s="1"/>
      <c r="D30" s="1"/>
      <c r="E30" s="1"/>
      <c r="F30" s="1"/>
      <c r="G30" s="1"/>
      <c r="H30" s="1"/>
      <c r="I30" s="1"/>
      <c r="J30" s="115"/>
    </row>
    <row r="31" spans="1:10" ht="12.75">
      <c r="A31" s="284" t="s">
        <v>113</v>
      </c>
      <c r="B31" s="43"/>
      <c r="C31" s="43"/>
      <c r="D31" s="43"/>
      <c r="E31" s="43"/>
      <c r="F31" s="43"/>
      <c r="G31" s="43"/>
      <c r="H31" s="43"/>
      <c r="I31" s="43"/>
      <c r="J31" s="148"/>
    </row>
    <row r="32" spans="1:10" ht="12.75">
      <c r="A32" s="151" t="s">
        <v>87</v>
      </c>
      <c r="B32" s="1"/>
      <c r="C32" s="1"/>
      <c r="D32" s="1"/>
      <c r="E32" s="1"/>
      <c r="F32" s="1"/>
      <c r="G32" s="1"/>
      <c r="H32" s="1"/>
      <c r="I32" s="1"/>
      <c r="J32" s="115"/>
    </row>
    <row r="33" spans="1:10" ht="12.75">
      <c r="A33" s="151" t="s">
        <v>97</v>
      </c>
      <c r="B33" s="1"/>
      <c r="C33" s="1"/>
      <c r="D33" s="1"/>
      <c r="E33" s="1"/>
      <c r="F33" s="1"/>
      <c r="G33" s="1"/>
      <c r="H33" s="1"/>
      <c r="I33" s="1"/>
      <c r="J33" s="115"/>
    </row>
    <row r="34" spans="1:10" ht="12.75">
      <c r="A34" s="151" t="s">
        <v>190</v>
      </c>
      <c r="B34" s="1"/>
      <c r="C34" s="1"/>
      <c r="D34" s="1"/>
      <c r="E34" s="1"/>
      <c r="F34" s="1"/>
      <c r="G34" s="1"/>
      <c r="H34" s="1"/>
      <c r="I34" s="1"/>
      <c r="J34" s="115"/>
    </row>
    <row r="35" spans="1:10" ht="12.75">
      <c r="A35" s="151" t="s">
        <v>149</v>
      </c>
      <c r="B35" s="1"/>
      <c r="C35" s="1"/>
      <c r="D35" s="1"/>
      <c r="E35" s="1"/>
      <c r="F35" s="1"/>
      <c r="G35" s="1"/>
      <c r="H35" s="1"/>
      <c r="I35" s="1"/>
      <c r="J35" s="115"/>
    </row>
    <row r="36" spans="1:10" ht="12.75">
      <c r="A36" s="151" t="s">
        <v>114</v>
      </c>
      <c r="B36" s="1"/>
      <c r="C36" s="1"/>
      <c r="D36" s="1"/>
      <c r="E36" s="1"/>
      <c r="F36" s="1"/>
      <c r="G36" s="1"/>
      <c r="H36" s="1"/>
      <c r="I36" s="1"/>
      <c r="J36" s="115"/>
    </row>
    <row r="37" spans="1:10" ht="12.75">
      <c r="A37" s="151" t="s">
        <v>116</v>
      </c>
      <c r="B37" s="1"/>
      <c r="C37" s="1"/>
      <c r="D37" s="1"/>
      <c r="E37" s="1"/>
      <c r="F37" s="1"/>
      <c r="G37" s="1"/>
      <c r="H37" s="1"/>
      <c r="I37" s="1"/>
      <c r="J37" s="115"/>
    </row>
    <row r="38" spans="1:10" ht="12.75">
      <c r="A38" s="151" t="s">
        <v>96</v>
      </c>
      <c r="B38" s="1"/>
      <c r="C38" s="1"/>
      <c r="D38" s="1"/>
      <c r="E38" s="1"/>
      <c r="F38" s="1"/>
      <c r="G38" s="1"/>
      <c r="H38" s="1"/>
      <c r="I38" s="1"/>
      <c r="J38" s="115"/>
    </row>
    <row r="39" spans="1:10" ht="12.75">
      <c r="A39" s="284" t="s">
        <v>83</v>
      </c>
      <c r="B39" s="43"/>
      <c r="C39" s="43"/>
      <c r="D39" s="43"/>
      <c r="E39" s="43"/>
      <c r="F39" s="43"/>
      <c r="G39" s="43"/>
      <c r="H39" s="43"/>
      <c r="I39" s="43"/>
      <c r="J39" s="148"/>
    </row>
    <row r="40" spans="1:10" ht="12.75">
      <c r="A40" s="151" t="s">
        <v>431</v>
      </c>
      <c r="B40" s="1"/>
      <c r="C40" s="1"/>
      <c r="D40" s="1"/>
      <c r="E40" s="1"/>
      <c r="F40" s="1"/>
      <c r="G40" s="1"/>
      <c r="H40" s="1"/>
      <c r="I40" s="1"/>
      <c r="J40" s="115"/>
    </row>
    <row r="41" spans="1:10" ht="12.75">
      <c r="A41" s="151"/>
      <c r="B41" s="1"/>
      <c r="C41" s="1"/>
      <c r="D41" s="1"/>
      <c r="E41" s="1"/>
      <c r="F41" s="1"/>
      <c r="G41" s="1"/>
      <c r="H41" s="1"/>
      <c r="I41" s="1"/>
      <c r="J41" s="115"/>
    </row>
    <row r="42" spans="1:10" ht="12.75">
      <c r="A42" s="284" t="s">
        <v>86</v>
      </c>
      <c r="B42" s="43"/>
      <c r="C42" s="43"/>
      <c r="D42" s="43"/>
      <c r="E42" s="43"/>
      <c r="F42" s="43"/>
      <c r="G42" s="43"/>
      <c r="H42" s="43"/>
      <c r="I42" s="43"/>
      <c r="J42" s="148"/>
    </row>
    <row r="43" spans="1:10" ht="12.75">
      <c r="A43" s="151" t="s">
        <v>431</v>
      </c>
      <c r="B43" s="1"/>
      <c r="C43" s="1"/>
      <c r="D43" s="1"/>
      <c r="E43" s="1"/>
      <c r="F43" s="1"/>
      <c r="G43" s="1"/>
      <c r="H43" s="1"/>
      <c r="I43" s="1"/>
      <c r="J43" s="115"/>
    </row>
    <row r="44" spans="1:10" ht="12.75">
      <c r="A44" s="151"/>
      <c r="B44" s="1"/>
      <c r="C44" s="1"/>
      <c r="D44" s="1"/>
      <c r="E44" s="1"/>
      <c r="F44" s="1"/>
      <c r="G44" s="1"/>
      <c r="H44" s="1"/>
      <c r="I44" s="1"/>
      <c r="J44" s="115"/>
    </row>
    <row r="45" spans="1:10" ht="12.75">
      <c r="A45" s="284" t="s">
        <v>85</v>
      </c>
      <c r="B45" s="43"/>
      <c r="C45" s="43"/>
      <c r="D45" s="43"/>
      <c r="E45" s="43"/>
      <c r="F45" s="43"/>
      <c r="G45" s="43"/>
      <c r="H45" s="43"/>
      <c r="I45" s="43"/>
      <c r="J45" s="148"/>
    </row>
    <row r="46" spans="1:10" ht="12.75">
      <c r="A46" s="151" t="s">
        <v>98</v>
      </c>
      <c r="B46" s="1"/>
      <c r="C46" s="1"/>
      <c r="D46" s="1"/>
      <c r="E46" s="1"/>
      <c r="F46" s="1"/>
      <c r="G46" s="1"/>
      <c r="H46" s="1"/>
      <c r="I46" s="1"/>
      <c r="J46" s="115"/>
    </row>
    <row r="47" spans="1:10" ht="12.75">
      <c r="A47" s="151"/>
      <c r="B47" s="1"/>
      <c r="C47" s="1"/>
      <c r="D47" s="1"/>
      <c r="E47" s="1"/>
      <c r="F47" s="1"/>
      <c r="G47" s="1"/>
      <c r="H47" s="1"/>
      <c r="I47" s="1"/>
      <c r="J47" s="115"/>
    </row>
    <row r="48" spans="1:10" ht="12.75">
      <c r="A48" s="151"/>
      <c r="B48" s="1"/>
      <c r="C48" s="1"/>
      <c r="D48" s="1"/>
      <c r="E48" s="1"/>
      <c r="F48" s="1"/>
      <c r="G48" s="1"/>
      <c r="H48" s="1"/>
      <c r="I48" s="1"/>
      <c r="J48" s="115"/>
    </row>
    <row r="49" spans="1:10" ht="12.75">
      <c r="A49" s="155"/>
      <c r="B49" s="39"/>
      <c r="C49" s="39"/>
      <c r="D49" s="39"/>
      <c r="E49" s="39"/>
      <c r="F49" s="39"/>
      <c r="G49" s="39"/>
      <c r="H49" s="39"/>
      <c r="I49" s="39"/>
      <c r="J49" s="147"/>
    </row>
    <row r="56" ht="12.75">
      <c r="J56">
        <v>1</v>
      </c>
    </row>
  </sheetData>
  <sheetProtection/>
  <mergeCells count="1"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3">
      <selection activeCell="D49" sqref="D49"/>
    </sheetView>
  </sheetViews>
  <sheetFormatPr defaultColWidth="9.00390625" defaultRowHeight="12.75"/>
  <cols>
    <col min="1" max="1" width="3.00390625" style="0" bestFit="1" customWidth="1"/>
    <col min="7" max="8" width="13.125" style="0" customWidth="1"/>
    <col min="9" max="9" width="14.00390625" style="0" customWidth="1"/>
    <col min="10" max="10" width="7.00390625" style="0" customWidth="1"/>
  </cols>
  <sheetData>
    <row r="1" spans="1:6" s="278" customFormat="1" ht="15.75">
      <c r="A1" s="279" t="s">
        <v>124</v>
      </c>
      <c r="B1" s="279"/>
      <c r="C1" s="279"/>
      <c r="D1" s="279"/>
      <c r="E1" s="279"/>
      <c r="F1" s="279"/>
    </row>
    <row r="3" ht="13.5" thickBot="1"/>
    <row r="4" spans="1:10" ht="17.25" thickBot="1" thickTop="1">
      <c r="A4" s="680" t="s">
        <v>184</v>
      </c>
      <c r="B4" s="681"/>
      <c r="C4" s="681"/>
      <c r="D4" s="681"/>
      <c r="E4" s="681"/>
      <c r="F4" s="681"/>
      <c r="G4" s="681"/>
      <c r="H4" s="681"/>
      <c r="I4" s="681"/>
      <c r="J4" s="682"/>
    </row>
    <row r="5" spans="7:9" ht="13.5" thickTop="1">
      <c r="G5" s="212"/>
      <c r="H5" s="212"/>
      <c r="I5" s="212"/>
    </row>
    <row r="6" spans="7:9" ht="12.75">
      <c r="G6" s="212" t="s">
        <v>356</v>
      </c>
      <c r="H6" s="212" t="s">
        <v>356</v>
      </c>
      <c r="I6" s="212" t="s">
        <v>356</v>
      </c>
    </row>
    <row r="7" spans="7:9" ht="13.5" thickBot="1">
      <c r="G7" s="212"/>
      <c r="H7" s="212"/>
      <c r="I7" s="212"/>
    </row>
    <row r="8" spans="1:10" ht="35.25" thickTop="1">
      <c r="A8" s="2" t="s">
        <v>460</v>
      </c>
      <c r="B8" s="536" t="s">
        <v>497</v>
      </c>
      <c r="C8" s="537"/>
      <c r="D8" s="537"/>
      <c r="E8" s="537"/>
      <c r="F8" s="538"/>
      <c r="G8" s="214" t="s">
        <v>815</v>
      </c>
      <c r="H8" s="214" t="s">
        <v>816</v>
      </c>
      <c r="I8" s="6" t="s">
        <v>817</v>
      </c>
      <c r="J8" s="6" t="s">
        <v>275</v>
      </c>
    </row>
    <row r="9" spans="1:10" ht="15.75">
      <c r="A9" s="8">
        <v>1</v>
      </c>
      <c r="B9" s="539" t="s">
        <v>22</v>
      </c>
      <c r="C9" s="540"/>
      <c r="D9" s="540"/>
      <c r="E9" s="540"/>
      <c r="F9" s="540"/>
      <c r="G9" s="558">
        <v>719739</v>
      </c>
      <c r="H9" s="558">
        <v>923713</v>
      </c>
      <c r="I9" s="558">
        <v>923782.73</v>
      </c>
      <c r="J9" s="326">
        <f aca="true" t="shared" si="0" ref="J9:J26">I9*100/H9</f>
        <v>100.00754888152488</v>
      </c>
    </row>
    <row r="10" spans="1:10" ht="15.75">
      <c r="A10" s="164">
        <v>2</v>
      </c>
      <c r="B10" s="539" t="s">
        <v>170</v>
      </c>
      <c r="C10" s="540"/>
      <c r="D10" s="540"/>
      <c r="E10" s="540"/>
      <c r="F10" s="540"/>
      <c r="G10" s="558">
        <v>102648</v>
      </c>
      <c r="H10" s="558">
        <v>60190</v>
      </c>
      <c r="I10" s="558">
        <v>56183.58</v>
      </c>
      <c r="J10" s="326">
        <f t="shared" si="0"/>
        <v>93.34371157999668</v>
      </c>
    </row>
    <row r="11" spans="1:10" ht="15.75">
      <c r="A11" s="164">
        <v>3</v>
      </c>
      <c r="B11" s="541" t="s">
        <v>23</v>
      </c>
      <c r="C11" s="539"/>
      <c r="D11" s="539"/>
      <c r="E11" s="539"/>
      <c r="F11" s="542"/>
      <c r="G11" s="558">
        <v>14612</v>
      </c>
      <c r="H11" s="558">
        <v>14612</v>
      </c>
      <c r="I11" s="558">
        <v>15180.22</v>
      </c>
      <c r="J11" s="326">
        <f t="shared" si="0"/>
        <v>103.88872159868602</v>
      </c>
    </row>
    <row r="12" spans="1:10" ht="16.5">
      <c r="A12" s="8">
        <v>4</v>
      </c>
      <c r="B12" s="543" t="s">
        <v>58</v>
      </c>
      <c r="C12" s="544"/>
      <c r="D12" s="544"/>
      <c r="E12" s="544"/>
      <c r="F12" s="544"/>
      <c r="G12" s="559">
        <v>144926</v>
      </c>
      <c r="H12" s="559">
        <v>151980</v>
      </c>
      <c r="I12" s="559">
        <v>154825.9</v>
      </c>
      <c r="J12" s="326">
        <f t="shared" si="0"/>
        <v>101.87254901960785</v>
      </c>
    </row>
    <row r="13" spans="1:10" ht="15.75">
      <c r="A13" s="13">
        <v>5</v>
      </c>
      <c r="B13" s="541" t="s">
        <v>29</v>
      </c>
      <c r="C13" s="539"/>
      <c r="D13" s="539"/>
      <c r="E13" s="539"/>
      <c r="F13" s="539"/>
      <c r="G13" s="558">
        <v>9966</v>
      </c>
      <c r="H13" s="558">
        <v>4966</v>
      </c>
      <c r="I13" s="560">
        <v>1181.87</v>
      </c>
      <c r="J13" s="326">
        <f t="shared" si="0"/>
        <v>23.799234796616993</v>
      </c>
    </row>
    <row r="14" spans="1:10" ht="15.75">
      <c r="A14" s="8">
        <v>6</v>
      </c>
      <c r="B14" s="541" t="s">
        <v>31</v>
      </c>
      <c r="C14" s="539"/>
      <c r="D14" s="539"/>
      <c r="E14" s="539"/>
      <c r="F14" s="539"/>
      <c r="G14" s="558">
        <v>58278</v>
      </c>
      <c r="H14" s="558">
        <v>92846</v>
      </c>
      <c r="I14" s="558">
        <v>94903.06</v>
      </c>
      <c r="J14" s="326">
        <f t="shared" si="0"/>
        <v>102.21556125196562</v>
      </c>
    </row>
    <row r="15" spans="1:10" ht="15.75">
      <c r="A15" s="13">
        <v>7</v>
      </c>
      <c r="B15" s="541" t="s">
        <v>33</v>
      </c>
      <c r="C15" s="539"/>
      <c r="D15" s="539"/>
      <c r="E15" s="539"/>
      <c r="F15" s="539"/>
      <c r="G15" s="558">
        <v>648545</v>
      </c>
      <c r="H15" s="558">
        <v>683870</v>
      </c>
      <c r="I15" s="558">
        <v>636700.65</v>
      </c>
      <c r="J15" s="326">
        <f t="shared" si="0"/>
        <v>93.1025852866773</v>
      </c>
    </row>
    <row r="16" spans="1:10" ht="16.5">
      <c r="A16" s="8">
        <v>8</v>
      </c>
      <c r="B16" s="541" t="s">
        <v>59</v>
      </c>
      <c r="C16" s="545"/>
      <c r="D16" s="545"/>
      <c r="E16" s="545"/>
      <c r="F16" s="545"/>
      <c r="G16" s="558">
        <v>4298</v>
      </c>
      <c r="H16" s="558">
        <v>13127</v>
      </c>
      <c r="I16" s="558">
        <v>12628.8</v>
      </c>
      <c r="J16" s="326">
        <f t="shared" si="0"/>
        <v>96.20476879713567</v>
      </c>
    </row>
    <row r="17" spans="1:10" ht="15.75">
      <c r="A17" s="13">
        <v>9</v>
      </c>
      <c r="B17" s="543" t="s">
        <v>39</v>
      </c>
      <c r="C17" s="544"/>
      <c r="D17" s="544"/>
      <c r="E17" s="544"/>
      <c r="F17" s="544"/>
      <c r="G17" s="558">
        <v>18212</v>
      </c>
      <c r="H17" s="558">
        <v>27129</v>
      </c>
      <c r="I17" s="558">
        <v>15878.5</v>
      </c>
      <c r="J17" s="326">
        <f t="shared" si="0"/>
        <v>58.52961775222087</v>
      </c>
    </row>
    <row r="18" spans="1:10" ht="15.75">
      <c r="A18" s="8">
        <v>10</v>
      </c>
      <c r="B18" s="541" t="s">
        <v>45</v>
      </c>
      <c r="C18" s="539"/>
      <c r="D18" s="539"/>
      <c r="E18" s="539"/>
      <c r="F18" s="539"/>
      <c r="G18" s="558">
        <v>20900</v>
      </c>
      <c r="H18" s="558">
        <v>21684</v>
      </c>
      <c r="I18" s="558">
        <v>19436.56</v>
      </c>
      <c r="J18" s="326">
        <f t="shared" si="0"/>
        <v>89.63549160671464</v>
      </c>
    </row>
    <row r="19" spans="1:10" ht="15.75">
      <c r="A19" s="13">
        <v>11</v>
      </c>
      <c r="B19" s="543" t="s">
        <v>46</v>
      </c>
      <c r="C19" s="544"/>
      <c r="D19" s="544"/>
      <c r="E19" s="544"/>
      <c r="F19" s="544"/>
      <c r="G19" s="559">
        <v>103000</v>
      </c>
      <c r="H19" s="559">
        <v>77000</v>
      </c>
      <c r="I19" s="559">
        <v>71146.77</v>
      </c>
      <c r="J19" s="326">
        <f t="shared" si="0"/>
        <v>92.3984025974026</v>
      </c>
    </row>
    <row r="20" spans="1:10" ht="15.75">
      <c r="A20" s="8">
        <v>12</v>
      </c>
      <c r="B20" s="541" t="s">
        <v>49</v>
      </c>
      <c r="C20" s="539"/>
      <c r="D20" s="539"/>
      <c r="E20" s="539"/>
      <c r="F20" s="539"/>
      <c r="G20" s="558">
        <v>69944</v>
      </c>
      <c r="H20" s="558">
        <v>69944</v>
      </c>
      <c r="I20" s="558">
        <v>68429.14</v>
      </c>
      <c r="J20" s="326">
        <f t="shared" si="0"/>
        <v>97.8341816310191</v>
      </c>
    </row>
    <row r="21" spans="1:10" ht="15.75">
      <c r="A21" s="13">
        <v>13</v>
      </c>
      <c r="B21" s="541" t="s">
        <v>52</v>
      </c>
      <c r="C21" s="539"/>
      <c r="D21" s="539"/>
      <c r="E21" s="539"/>
      <c r="F21" s="539"/>
      <c r="G21" s="558">
        <v>195300</v>
      </c>
      <c r="H21" s="558">
        <v>200570</v>
      </c>
      <c r="I21" s="558">
        <v>192227.72</v>
      </c>
      <c r="J21" s="326">
        <f t="shared" si="0"/>
        <v>95.84071396519919</v>
      </c>
    </row>
    <row r="22" spans="1:10" ht="16.5">
      <c r="A22" s="8">
        <v>14</v>
      </c>
      <c r="B22" s="543" t="s">
        <v>60</v>
      </c>
      <c r="C22" s="544"/>
      <c r="D22" s="544"/>
      <c r="E22" s="544"/>
      <c r="F22" s="544"/>
      <c r="G22" s="558">
        <v>2932</v>
      </c>
      <c r="H22" s="558">
        <v>15051</v>
      </c>
      <c r="I22" s="558">
        <v>18231.6</v>
      </c>
      <c r="J22" s="326">
        <f t="shared" si="0"/>
        <v>121.13215068766193</v>
      </c>
    </row>
    <row r="23" spans="1:10" ht="15.75">
      <c r="A23" s="13">
        <v>15</v>
      </c>
      <c r="B23" s="541" t="s">
        <v>50</v>
      </c>
      <c r="C23" s="539"/>
      <c r="D23" s="539"/>
      <c r="E23" s="539"/>
      <c r="F23" s="539"/>
      <c r="G23" s="558">
        <v>1768958</v>
      </c>
      <c r="H23" s="558">
        <v>1860303</v>
      </c>
      <c r="I23" s="558">
        <v>1974727.49</v>
      </c>
      <c r="J23" s="326">
        <f t="shared" si="0"/>
        <v>106.15085230739294</v>
      </c>
    </row>
    <row r="24" spans="1:10" ht="15.75">
      <c r="A24" s="8">
        <v>16</v>
      </c>
      <c r="B24" s="541" t="s">
        <v>167</v>
      </c>
      <c r="C24" s="539"/>
      <c r="D24" s="539"/>
      <c r="E24" s="539"/>
      <c r="F24" s="539"/>
      <c r="G24" s="558">
        <v>285258</v>
      </c>
      <c r="H24" s="558">
        <v>513809</v>
      </c>
      <c r="I24" s="558">
        <v>486198.58</v>
      </c>
      <c r="J24" s="326">
        <f t="shared" si="0"/>
        <v>94.62632612507761</v>
      </c>
    </row>
    <row r="25" spans="1:10" ht="16.5" thickBot="1">
      <c r="A25" s="28">
        <v>17</v>
      </c>
      <c r="B25" s="546" t="s">
        <v>165</v>
      </c>
      <c r="C25" s="547"/>
      <c r="D25" s="547"/>
      <c r="E25" s="547"/>
      <c r="F25" s="547"/>
      <c r="G25" s="561">
        <v>0</v>
      </c>
      <c r="H25" s="561">
        <v>125101</v>
      </c>
      <c r="I25" s="561">
        <v>430934.89</v>
      </c>
      <c r="J25" s="563">
        <f t="shared" si="0"/>
        <v>344.46958057889225</v>
      </c>
    </row>
    <row r="26" spans="1:10" ht="17.25" thickBot="1" thickTop="1">
      <c r="A26" s="104">
        <v>18</v>
      </c>
      <c r="B26" s="548" t="s">
        <v>94</v>
      </c>
      <c r="C26" s="549"/>
      <c r="D26" s="549"/>
      <c r="E26" s="549"/>
      <c r="F26" s="549"/>
      <c r="G26" s="562">
        <f>G9+G10+G11+G12+G13+G14+G15+G16+G17+G18+G19+G20+G21+G22+G23+G24+G25</f>
        <v>4167516</v>
      </c>
      <c r="H26" s="562">
        <f>H9+H10+H11+H12+H13+H14+H15+H16+H17+H18+H19+H20+H21+H22+H23+H24+H25</f>
        <v>4855895</v>
      </c>
      <c r="I26" s="562">
        <f>I9+I10+I11+I12+I13+I14+I15+I16+I17+I18+I19+I20+I21+I22+I23+I24+I25</f>
        <v>5172598.0600000005</v>
      </c>
      <c r="J26" s="564">
        <f t="shared" si="0"/>
        <v>106.52203270457868</v>
      </c>
    </row>
    <row r="27" ht="13.5" thickTop="1"/>
    <row r="32" spans="6:7" ht="15.75">
      <c r="F32" s="121"/>
      <c r="G32" s="121" t="s">
        <v>457</v>
      </c>
    </row>
    <row r="33" spans="6:7" ht="15.75">
      <c r="F33" s="346" t="s">
        <v>256</v>
      </c>
      <c r="G33" s="121"/>
    </row>
    <row r="34" spans="5:7" ht="14.25">
      <c r="E34" s="127"/>
      <c r="F34" s="127"/>
      <c r="G34" s="127"/>
    </row>
    <row r="36" spans="1:9" ht="12.75">
      <c r="A36" s="197" t="s">
        <v>458</v>
      </c>
      <c r="B36" s="197"/>
      <c r="C36" s="197"/>
      <c r="D36" s="197"/>
      <c r="E36" s="197"/>
      <c r="F36" s="197"/>
      <c r="G36" s="197"/>
      <c r="H36" s="197"/>
      <c r="I36" s="197"/>
    </row>
    <row r="37" spans="1:9" ht="12.75">
      <c r="A37" s="197" t="s">
        <v>459</v>
      </c>
      <c r="B37" s="197"/>
      <c r="C37" s="197"/>
      <c r="D37" s="197"/>
      <c r="E37" s="197"/>
      <c r="F37" s="197"/>
      <c r="G37" s="197"/>
      <c r="H37" s="197"/>
      <c r="I37" s="197"/>
    </row>
    <row r="38" spans="1:9" ht="12.75">
      <c r="A38" s="197"/>
      <c r="B38" s="197"/>
      <c r="C38" s="197"/>
      <c r="D38" s="197"/>
      <c r="E38" s="197"/>
      <c r="F38" s="197"/>
      <c r="G38" s="197"/>
      <c r="H38" s="197"/>
      <c r="I38" s="197"/>
    </row>
    <row r="39" spans="1:10" ht="15">
      <c r="A39" s="416" t="s">
        <v>74</v>
      </c>
      <c r="B39" s="416"/>
      <c r="C39" s="416"/>
      <c r="D39" s="416"/>
      <c r="E39" s="416"/>
      <c r="F39" s="416"/>
      <c r="G39" s="416"/>
      <c r="H39" s="416"/>
      <c r="I39" s="416"/>
      <c r="J39" s="430"/>
    </row>
    <row r="40" spans="1:10" ht="15">
      <c r="A40" s="416" t="s">
        <v>75</v>
      </c>
      <c r="B40" s="416"/>
      <c r="C40" s="416"/>
      <c r="D40" s="416"/>
      <c r="E40" s="416"/>
      <c r="F40" s="416"/>
      <c r="G40" s="416"/>
      <c r="H40" s="416"/>
      <c r="I40" s="416"/>
      <c r="J40" s="430"/>
    </row>
    <row r="41" spans="1:10" ht="15">
      <c r="A41" s="416" t="s">
        <v>76</v>
      </c>
      <c r="B41" s="416"/>
      <c r="C41" s="416"/>
      <c r="D41" s="416"/>
      <c r="E41" s="416"/>
      <c r="F41" s="416"/>
      <c r="G41" s="416"/>
      <c r="H41" s="416"/>
      <c r="I41" s="416"/>
      <c r="J41" s="430"/>
    </row>
    <row r="42" spans="1:10" ht="15">
      <c r="A42" s="416" t="s">
        <v>832</v>
      </c>
      <c r="B42" s="416"/>
      <c r="C42" s="416"/>
      <c r="D42" s="416"/>
      <c r="E42" s="416"/>
      <c r="F42" s="416"/>
      <c r="G42" s="416"/>
      <c r="H42" s="416"/>
      <c r="I42" s="416"/>
      <c r="J42" s="430"/>
    </row>
    <row r="43" spans="1:9" s="325" customFormat="1" ht="15">
      <c r="A43" s="723"/>
      <c r="B43" s="723"/>
      <c r="C43" s="723"/>
      <c r="D43" s="723"/>
      <c r="E43" s="723"/>
      <c r="F43" s="723"/>
      <c r="G43" s="723"/>
      <c r="H43" s="723"/>
      <c r="I43" s="723"/>
    </row>
    <row r="44" spans="1:9" s="325" customFormat="1" ht="15">
      <c r="A44" s="723"/>
      <c r="B44" s="723"/>
      <c r="C44" s="723"/>
      <c r="D44" s="723"/>
      <c r="E44" s="723"/>
      <c r="F44" s="723"/>
      <c r="G44" s="723"/>
      <c r="H44" s="723"/>
      <c r="I44" s="723"/>
    </row>
    <row r="45" spans="1:9" s="325" customFormat="1" ht="15">
      <c r="A45" s="723"/>
      <c r="B45" s="723"/>
      <c r="C45" s="723"/>
      <c r="D45" s="723"/>
      <c r="E45" s="723"/>
      <c r="F45" s="723"/>
      <c r="G45" s="723"/>
      <c r="H45" s="723"/>
      <c r="I45" s="723"/>
    </row>
    <row r="46" spans="1:9" s="325" customFormat="1" ht="15">
      <c r="A46" s="723"/>
      <c r="B46" s="723"/>
      <c r="C46" s="723"/>
      <c r="D46" s="723"/>
      <c r="E46" s="723"/>
      <c r="F46" s="723"/>
      <c r="G46" s="723"/>
      <c r="H46" s="723"/>
      <c r="I46" s="723"/>
    </row>
    <row r="47" spans="1:10" ht="14.25">
      <c r="A47" s="127"/>
      <c r="J47">
        <v>24</v>
      </c>
    </row>
    <row r="48" ht="14.25">
      <c r="A48" s="127"/>
    </row>
  </sheetData>
  <sheetProtection/>
  <mergeCells count="1">
    <mergeCell ref="A4:J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3">
      <selection activeCell="E31" sqref="E31"/>
    </sheetView>
  </sheetViews>
  <sheetFormatPr defaultColWidth="9.00390625" defaultRowHeight="12.75"/>
  <sheetData>
    <row r="1" spans="1:9" ht="18">
      <c r="A1" s="683" t="s">
        <v>420</v>
      </c>
      <c r="B1" s="683"/>
      <c r="C1" s="683"/>
      <c r="D1" s="683"/>
      <c r="E1" s="683"/>
      <c r="F1" s="683"/>
      <c r="G1" s="683"/>
      <c r="H1" s="683"/>
      <c r="I1" s="683"/>
    </row>
    <row r="4" ht="12.75">
      <c r="F4" t="s">
        <v>185</v>
      </c>
    </row>
    <row r="6" ht="12.75">
      <c r="A6" s="196" t="s">
        <v>421</v>
      </c>
    </row>
    <row r="7" ht="12.75">
      <c r="A7" s="201" t="s">
        <v>422</v>
      </c>
    </row>
    <row r="8" ht="12.75">
      <c r="A8" s="201"/>
    </row>
    <row r="9" spans="1:9" ht="15.75">
      <c r="A9" s="684" t="s">
        <v>21</v>
      </c>
      <c r="B9" s="684"/>
      <c r="C9" s="684"/>
      <c r="D9" s="684"/>
      <c r="E9" s="684"/>
      <c r="F9" s="684"/>
      <c r="G9" s="684"/>
      <c r="H9" s="684"/>
      <c r="I9" s="684"/>
    </row>
    <row r="10" spans="1:9" ht="15.75">
      <c r="A10" s="684" t="s">
        <v>186</v>
      </c>
      <c r="B10" s="684"/>
      <c r="C10" s="684"/>
      <c r="D10" s="684"/>
      <c r="E10" s="684"/>
      <c r="F10" s="684"/>
      <c r="G10" s="684"/>
      <c r="H10" s="684"/>
      <c r="I10" s="684"/>
    </row>
    <row r="11" ht="15.75">
      <c r="A11" s="121"/>
    </row>
    <row r="14" spans="1:9" ht="15">
      <c r="A14" s="136" t="s">
        <v>423</v>
      </c>
      <c r="B14" s="127"/>
      <c r="C14" s="127"/>
      <c r="D14" s="127"/>
      <c r="E14" s="136" t="s">
        <v>426</v>
      </c>
      <c r="F14" s="127"/>
      <c r="G14" s="127"/>
      <c r="H14" s="127"/>
      <c r="I14" s="127"/>
    </row>
    <row r="15" spans="1:9" ht="14.25">
      <c r="A15" s="127" t="s">
        <v>424</v>
      </c>
      <c r="B15" s="127"/>
      <c r="C15" s="127"/>
      <c r="D15" s="127"/>
      <c r="E15" s="127" t="s">
        <v>446</v>
      </c>
      <c r="F15" s="127"/>
      <c r="G15" s="127"/>
      <c r="H15" s="127"/>
      <c r="I15" s="127"/>
    </row>
    <row r="16" spans="1:9" ht="14.25">
      <c r="A16" s="127" t="s">
        <v>425</v>
      </c>
      <c r="B16" s="127"/>
      <c r="C16" s="127"/>
      <c r="D16" s="127"/>
      <c r="E16" s="127" t="s">
        <v>53</v>
      </c>
      <c r="F16" s="127"/>
      <c r="G16" s="127"/>
      <c r="H16" s="127"/>
      <c r="I16" s="127"/>
    </row>
    <row r="17" spans="1:9" ht="14.25">
      <c r="A17" s="127"/>
      <c r="B17" s="127"/>
      <c r="C17" s="127"/>
      <c r="D17" s="127"/>
      <c r="E17" s="127" t="s">
        <v>130</v>
      </c>
      <c r="F17" s="127"/>
      <c r="G17" s="127"/>
      <c r="H17" s="127"/>
      <c r="I17" s="127"/>
    </row>
    <row r="18" spans="1:9" ht="14.25">
      <c r="A18" s="127"/>
      <c r="B18" s="127"/>
      <c r="C18" s="127"/>
      <c r="D18" s="127"/>
      <c r="E18" s="127" t="s">
        <v>131</v>
      </c>
      <c r="F18" s="127"/>
      <c r="G18" s="127"/>
      <c r="H18" s="127"/>
      <c r="I18" s="127"/>
    </row>
    <row r="19" spans="1:9" ht="14.25">
      <c r="A19" s="127"/>
      <c r="B19" s="127"/>
      <c r="C19" s="127"/>
      <c r="D19" s="127"/>
      <c r="E19" s="127" t="s">
        <v>133</v>
      </c>
      <c r="F19" s="127"/>
      <c r="G19" s="127"/>
      <c r="H19" s="127"/>
      <c r="I19" s="127"/>
    </row>
    <row r="20" spans="1:9" ht="14.25">
      <c r="A20" s="127"/>
      <c r="B20" s="127"/>
      <c r="C20" s="127"/>
      <c r="D20" s="127"/>
      <c r="E20" s="127" t="s">
        <v>132</v>
      </c>
      <c r="F20" s="127"/>
      <c r="G20" s="127"/>
      <c r="H20" s="127"/>
      <c r="I20" s="127"/>
    </row>
    <row r="21" spans="1:9" ht="14.25">
      <c r="A21" s="127"/>
      <c r="B21" s="127"/>
      <c r="C21" s="127"/>
      <c r="D21" s="127"/>
      <c r="E21" s="127"/>
      <c r="F21" s="127"/>
      <c r="G21" s="127"/>
      <c r="H21" s="127"/>
      <c r="I21" s="127"/>
    </row>
    <row r="22" spans="1:9" ht="15">
      <c r="A22" s="136" t="s">
        <v>427</v>
      </c>
      <c r="B22" s="127"/>
      <c r="C22" s="127"/>
      <c r="D22" s="127"/>
      <c r="E22" s="127" t="s">
        <v>419</v>
      </c>
      <c r="F22" s="127"/>
      <c r="G22" s="127"/>
      <c r="H22" s="127"/>
      <c r="I22" s="127"/>
    </row>
    <row r="23" spans="1:9" ht="14.25">
      <c r="A23" s="127" t="s">
        <v>428</v>
      </c>
      <c r="B23" s="127"/>
      <c r="C23" s="127"/>
      <c r="D23" s="127"/>
      <c r="E23" s="127"/>
      <c r="F23" s="127"/>
      <c r="G23" s="127"/>
      <c r="H23" s="127"/>
      <c r="I23" s="127"/>
    </row>
    <row r="24" spans="1:9" ht="14.25">
      <c r="A24" s="127" t="s">
        <v>429</v>
      </c>
      <c r="B24" s="127"/>
      <c r="C24" s="127"/>
      <c r="D24" s="127"/>
      <c r="E24" s="127" t="s">
        <v>134</v>
      </c>
      <c r="F24" s="127"/>
      <c r="G24" s="127"/>
      <c r="H24" s="127"/>
      <c r="I24" s="127"/>
    </row>
    <row r="25" spans="1:9" ht="14.25">
      <c r="A25" s="127" t="s">
        <v>430</v>
      </c>
      <c r="B25" s="127"/>
      <c r="C25" s="127"/>
      <c r="D25" s="127"/>
      <c r="E25" s="127" t="s">
        <v>135</v>
      </c>
      <c r="F25" s="127"/>
      <c r="G25" s="127"/>
      <c r="H25" s="127"/>
      <c r="I25" s="127"/>
    </row>
    <row r="26" spans="1:9" ht="14.25">
      <c r="A26" s="127"/>
      <c r="B26" s="127"/>
      <c r="C26" s="127"/>
      <c r="D26" s="127"/>
      <c r="E26" s="127" t="s">
        <v>136</v>
      </c>
      <c r="F26" s="127"/>
      <c r="G26" s="127"/>
      <c r="H26" s="127"/>
      <c r="I26" s="127"/>
    </row>
    <row r="27" spans="1:9" ht="14.25">
      <c r="A27" s="127"/>
      <c r="B27" s="127"/>
      <c r="C27" s="127"/>
      <c r="D27" s="127"/>
      <c r="E27" s="127" t="s">
        <v>137</v>
      </c>
      <c r="F27" s="127"/>
      <c r="G27" s="127"/>
      <c r="H27" s="127"/>
      <c r="I27" s="127"/>
    </row>
    <row r="28" spans="1:9" ht="14.25">
      <c r="A28" s="127"/>
      <c r="B28" s="127"/>
      <c r="C28" s="127"/>
      <c r="D28" s="127"/>
      <c r="E28" s="127" t="s">
        <v>139</v>
      </c>
      <c r="F28" s="127"/>
      <c r="G28" s="127"/>
      <c r="H28" s="127"/>
      <c r="I28" s="127"/>
    </row>
    <row r="29" spans="1:9" ht="14.25">
      <c r="A29" s="127"/>
      <c r="B29" s="127"/>
      <c r="C29" s="127"/>
      <c r="D29" s="127"/>
      <c r="E29" s="127" t="s">
        <v>138</v>
      </c>
      <c r="F29" s="127"/>
      <c r="G29" s="127"/>
      <c r="H29" s="127"/>
      <c r="I29" s="127"/>
    </row>
    <row r="30" spans="1:9" ht="14.25">
      <c r="A30" s="127"/>
      <c r="B30" s="127"/>
      <c r="C30" s="127"/>
      <c r="D30" s="127"/>
      <c r="E30" s="127"/>
      <c r="F30" s="127"/>
      <c r="G30" s="127"/>
      <c r="H30" s="127"/>
      <c r="I30" s="127"/>
    </row>
    <row r="31" spans="1:9" ht="14.25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9" ht="15">
      <c r="A32" s="136"/>
      <c r="B32" s="127"/>
      <c r="C32" s="127"/>
      <c r="D32" s="127"/>
      <c r="E32" s="127"/>
      <c r="F32" s="127"/>
      <c r="G32" s="127"/>
      <c r="H32" s="127"/>
      <c r="I32" s="127"/>
    </row>
    <row r="33" spans="1:9" ht="15">
      <c r="A33" s="136"/>
      <c r="B33" s="127"/>
      <c r="C33" s="127"/>
      <c r="D33" s="127"/>
      <c r="E33" s="265"/>
      <c r="F33" s="127"/>
      <c r="G33" s="127"/>
      <c r="H33" s="127"/>
      <c r="I33" s="127"/>
    </row>
    <row r="34" spans="1:9" ht="15">
      <c r="A34" s="136"/>
      <c r="B34" s="127"/>
      <c r="C34" s="127"/>
      <c r="D34" s="127"/>
      <c r="E34" s="127"/>
      <c r="F34" s="127"/>
      <c r="G34" s="127"/>
      <c r="H34" s="127"/>
      <c r="I34" s="127"/>
    </row>
    <row r="35" spans="1:9" ht="15">
      <c r="A35" s="136"/>
      <c r="B35" s="127"/>
      <c r="C35" s="127"/>
      <c r="D35" s="127"/>
      <c r="E35" s="127"/>
      <c r="F35" s="127"/>
      <c r="G35" s="127"/>
      <c r="H35" s="127"/>
      <c r="I35" s="127"/>
    </row>
    <row r="36" spans="1:9" ht="15">
      <c r="A36" s="136"/>
      <c r="B36" s="127"/>
      <c r="C36" s="127"/>
      <c r="D36" s="127"/>
      <c r="E36" s="127"/>
      <c r="F36" s="127"/>
      <c r="G36" s="127"/>
      <c r="H36" s="127"/>
      <c r="I36" s="127"/>
    </row>
    <row r="37" spans="1:9" ht="14.25">
      <c r="A37" s="127"/>
      <c r="B37" s="127"/>
      <c r="C37" s="127"/>
      <c r="D37" s="202" t="s">
        <v>431</v>
      </c>
      <c r="E37" s="127" t="s">
        <v>432</v>
      </c>
      <c r="F37" s="127"/>
      <c r="G37" s="127"/>
      <c r="H37" s="127"/>
      <c r="I37" s="127"/>
    </row>
    <row r="38" spans="1:9" ht="14.25">
      <c r="A38" s="127"/>
      <c r="B38" s="127"/>
      <c r="C38" s="127"/>
      <c r="D38" s="202" t="s">
        <v>431</v>
      </c>
      <c r="E38" s="127" t="s">
        <v>433</v>
      </c>
      <c r="F38" s="127"/>
      <c r="G38" s="127"/>
      <c r="H38" s="127"/>
      <c r="I38" s="127"/>
    </row>
    <row r="39" spans="1:9" ht="14.25">
      <c r="A39" s="127"/>
      <c r="B39" s="127"/>
      <c r="C39" s="127"/>
      <c r="D39" s="127"/>
      <c r="E39" s="127" t="s">
        <v>264</v>
      </c>
      <c r="F39" s="127"/>
      <c r="G39" s="127"/>
      <c r="H39" s="127"/>
      <c r="I39" s="127"/>
    </row>
    <row r="40" spans="1:9" ht="14.25">
      <c r="A40" s="127"/>
      <c r="B40" s="127"/>
      <c r="C40" s="127"/>
      <c r="D40" s="127"/>
      <c r="E40" s="127" t="s">
        <v>434</v>
      </c>
      <c r="F40" s="127"/>
      <c r="G40" s="127"/>
      <c r="H40" s="127"/>
      <c r="I40" s="127"/>
    </row>
    <row r="41" spans="1:9" ht="14.25">
      <c r="A41" s="127"/>
      <c r="B41" s="127"/>
      <c r="C41" s="127"/>
      <c r="D41" s="127"/>
      <c r="E41" s="127"/>
      <c r="F41" s="127"/>
      <c r="G41" s="127"/>
      <c r="H41" s="127"/>
      <c r="I41" s="127"/>
    </row>
    <row r="42" spans="1:9" ht="15">
      <c r="A42" s="136" t="s">
        <v>435</v>
      </c>
      <c r="B42" s="127"/>
      <c r="C42" s="127"/>
      <c r="D42" s="127"/>
      <c r="E42" s="127"/>
      <c r="F42" s="127"/>
      <c r="G42" s="127"/>
      <c r="H42" s="127"/>
      <c r="I42" s="127"/>
    </row>
    <row r="43" spans="1:9" ht="14.25">
      <c r="A43" s="127" t="s">
        <v>443</v>
      </c>
      <c r="B43" s="127"/>
      <c r="C43" s="127"/>
      <c r="D43" s="127"/>
      <c r="E43" s="127"/>
      <c r="F43" s="127"/>
      <c r="G43" s="127"/>
      <c r="H43" s="127"/>
      <c r="I43" s="127"/>
    </row>
    <row r="44" spans="1:9" ht="14.25">
      <c r="A44" s="127" t="s">
        <v>187</v>
      </c>
      <c r="B44" s="127"/>
      <c r="C44" s="127"/>
      <c r="D44" s="127"/>
      <c r="E44" s="127"/>
      <c r="F44" s="127"/>
      <c r="G44" s="127"/>
      <c r="H44" s="127"/>
      <c r="I44" s="127"/>
    </row>
    <row r="50" ht="12.75">
      <c r="E50" t="s">
        <v>444</v>
      </c>
    </row>
    <row r="51" ht="12.75">
      <c r="E51" t="s">
        <v>445</v>
      </c>
    </row>
  </sheetData>
  <sheetProtection/>
  <mergeCells count="3">
    <mergeCell ref="A1:I1"/>
    <mergeCell ref="A10:I10"/>
    <mergeCell ref="A9:I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3">
      <selection activeCell="J48" sqref="J48"/>
    </sheetView>
  </sheetViews>
  <sheetFormatPr defaultColWidth="9.00390625" defaultRowHeight="12.75"/>
  <cols>
    <col min="1" max="1" width="5.75390625" style="0" customWidth="1"/>
    <col min="7" max="7" width="11.00390625" style="0" customWidth="1"/>
    <col min="8" max="8" width="11.125" style="0" customWidth="1"/>
    <col min="9" max="9" width="11.875" style="0" customWidth="1"/>
  </cols>
  <sheetData>
    <row r="1" spans="1:10" ht="15.75">
      <c r="A1" s="584" t="s">
        <v>716</v>
      </c>
      <c r="B1" s="585" t="s">
        <v>717</v>
      </c>
      <c r="C1" s="586"/>
      <c r="D1" s="586"/>
      <c r="E1" s="586"/>
      <c r="F1" s="586"/>
      <c r="G1" s="586"/>
      <c r="H1" s="587"/>
      <c r="I1" s="586"/>
      <c r="J1" s="17"/>
    </row>
    <row r="2" spans="1:10" ht="15.75">
      <c r="A2" s="584"/>
      <c r="B2" s="216" t="s">
        <v>718</v>
      </c>
      <c r="C2" s="586"/>
      <c r="D2" s="586"/>
      <c r="E2" s="586"/>
      <c r="F2" s="586"/>
      <c r="G2" s="586"/>
      <c r="H2" s="587"/>
      <c r="I2" s="586"/>
      <c r="J2" s="17"/>
    </row>
    <row r="3" spans="1:10" ht="16.5" thickBot="1">
      <c r="A3" s="584"/>
      <c r="B3" s="216" t="s">
        <v>719</v>
      </c>
      <c r="C3" s="586"/>
      <c r="D3" s="586"/>
      <c r="E3" s="586"/>
      <c r="F3" s="586"/>
      <c r="G3" s="586"/>
      <c r="H3" s="587"/>
      <c r="I3" s="586"/>
      <c r="J3" s="17"/>
    </row>
    <row r="4" spans="1:10" ht="36" thickTop="1">
      <c r="A4" s="226" t="s">
        <v>460</v>
      </c>
      <c r="B4" s="227" t="s">
        <v>801</v>
      </c>
      <c r="C4" s="228"/>
      <c r="D4" s="228"/>
      <c r="E4" s="228"/>
      <c r="F4" s="228"/>
      <c r="G4" s="590" t="s">
        <v>740</v>
      </c>
      <c r="H4" s="590" t="s">
        <v>741</v>
      </c>
      <c r="I4" s="590" t="s">
        <v>739</v>
      </c>
      <c r="J4" s="590" t="s">
        <v>275</v>
      </c>
    </row>
    <row r="5" spans="1:10" ht="12.75">
      <c r="A5" s="319">
        <v>270</v>
      </c>
      <c r="B5" s="217"/>
      <c r="C5" s="219"/>
      <c r="D5" s="219"/>
      <c r="E5" s="219"/>
      <c r="F5" s="219"/>
      <c r="G5" s="229" t="s">
        <v>356</v>
      </c>
      <c r="H5" s="229" t="s">
        <v>356</v>
      </c>
      <c r="I5" s="591" t="s">
        <v>356</v>
      </c>
      <c r="J5" s="229"/>
    </row>
    <row r="6" spans="1:10" ht="15">
      <c r="A6" s="13">
        <v>271</v>
      </c>
      <c r="B6" s="96" t="s">
        <v>461</v>
      </c>
      <c r="C6" s="97"/>
      <c r="D6" s="97"/>
      <c r="E6" s="97"/>
      <c r="F6" s="97"/>
      <c r="G6" s="592">
        <v>4414308</v>
      </c>
      <c r="H6" s="637">
        <v>4777770</v>
      </c>
      <c r="I6" s="385">
        <v>4876033.83</v>
      </c>
      <c r="J6" s="593">
        <v>102.06</v>
      </c>
    </row>
    <row r="7" spans="1:10" ht="15">
      <c r="A7" s="8">
        <v>272</v>
      </c>
      <c r="B7" s="99" t="s">
        <v>404</v>
      </c>
      <c r="C7" s="98"/>
      <c r="D7" s="98"/>
      <c r="E7" s="98"/>
      <c r="F7" s="98"/>
      <c r="G7" s="594">
        <v>50000</v>
      </c>
      <c r="H7" s="594">
        <v>77000</v>
      </c>
      <c r="I7" s="367">
        <v>75676.63</v>
      </c>
      <c r="J7" s="593">
        <v>98.28</v>
      </c>
    </row>
    <row r="8" spans="1:10" ht="15">
      <c r="A8" s="13">
        <v>273</v>
      </c>
      <c r="B8" s="96" t="s">
        <v>802</v>
      </c>
      <c r="C8" s="97"/>
      <c r="D8" s="97"/>
      <c r="E8" s="97"/>
      <c r="F8" s="97"/>
      <c r="G8" s="595">
        <v>0</v>
      </c>
      <c r="H8" s="595">
        <v>801331</v>
      </c>
      <c r="I8" s="366">
        <v>802515.63</v>
      </c>
      <c r="J8" s="593">
        <v>100.15</v>
      </c>
    </row>
    <row r="9" spans="1:10" ht="15">
      <c r="A9" s="8">
        <v>274</v>
      </c>
      <c r="B9" s="99" t="s">
        <v>405</v>
      </c>
      <c r="C9" s="98"/>
      <c r="D9" s="98"/>
      <c r="E9" s="98"/>
      <c r="F9" s="98"/>
      <c r="G9" s="594">
        <v>19750</v>
      </c>
      <c r="H9" s="638">
        <v>52038</v>
      </c>
      <c r="I9" s="386">
        <v>287743.64</v>
      </c>
      <c r="J9" s="593">
        <v>552.95</v>
      </c>
    </row>
    <row r="10" spans="1:10" ht="15.75">
      <c r="A10" s="8">
        <v>275</v>
      </c>
      <c r="B10" s="100" t="s">
        <v>496</v>
      </c>
      <c r="C10" s="101"/>
      <c r="D10" s="101"/>
      <c r="E10" s="101"/>
      <c r="F10" s="101"/>
      <c r="G10" s="596">
        <f>G6+G7+G8+G9</f>
        <v>4484058</v>
      </c>
      <c r="H10" s="639">
        <f>H6+H7+H8+H9</f>
        <v>5708139</v>
      </c>
      <c r="I10" s="387">
        <f>I6+I7+I8+I9</f>
        <v>6041969.7299999995</v>
      </c>
      <c r="J10" s="597">
        <v>105.85</v>
      </c>
    </row>
    <row r="11" spans="1:10" ht="15">
      <c r="A11" s="37">
        <v>276</v>
      </c>
      <c r="B11" s="102" t="s">
        <v>406</v>
      </c>
      <c r="C11" s="103"/>
      <c r="D11" s="103"/>
      <c r="E11" s="103"/>
      <c r="F11" s="103"/>
      <c r="G11" s="594">
        <v>4167516</v>
      </c>
      <c r="H11" s="594">
        <v>4730794</v>
      </c>
      <c r="I11" s="367">
        <v>4741663.17</v>
      </c>
      <c r="J11" s="598">
        <v>100.23</v>
      </c>
    </row>
    <row r="12" spans="1:10" ht="15">
      <c r="A12" s="13">
        <v>277</v>
      </c>
      <c r="B12" s="599" t="s">
        <v>720</v>
      </c>
      <c r="C12" s="97"/>
      <c r="D12" s="97"/>
      <c r="E12" s="97"/>
      <c r="F12" s="97"/>
      <c r="G12" s="595">
        <v>50000</v>
      </c>
      <c r="H12" s="594">
        <v>77000</v>
      </c>
      <c r="I12" s="366">
        <v>77797.08</v>
      </c>
      <c r="J12" s="593">
        <v>101.04</v>
      </c>
    </row>
    <row r="13" spans="1:10" ht="15">
      <c r="A13" s="8">
        <v>278</v>
      </c>
      <c r="B13" s="99" t="s">
        <v>799</v>
      </c>
      <c r="C13" s="98"/>
      <c r="D13" s="98"/>
      <c r="E13" s="98"/>
      <c r="F13" s="98"/>
      <c r="G13" s="594">
        <v>0</v>
      </c>
      <c r="H13" s="594">
        <v>125101</v>
      </c>
      <c r="I13" s="367">
        <v>430934.89</v>
      </c>
      <c r="J13" s="593">
        <v>344.47</v>
      </c>
    </row>
    <row r="14" spans="1:10" ht="15">
      <c r="A14" s="13">
        <v>279</v>
      </c>
      <c r="B14" s="96" t="s">
        <v>407</v>
      </c>
      <c r="C14" s="97"/>
      <c r="D14" s="97"/>
      <c r="E14" s="97"/>
      <c r="F14" s="97"/>
      <c r="G14" s="595">
        <v>266542</v>
      </c>
      <c r="H14" s="595">
        <v>775244</v>
      </c>
      <c r="I14" s="366">
        <v>775370.35</v>
      </c>
      <c r="J14" s="593">
        <v>100.02</v>
      </c>
    </row>
    <row r="15" spans="1:10" ht="16.5" thickBot="1">
      <c r="A15" s="8">
        <v>280</v>
      </c>
      <c r="B15" s="100" t="s">
        <v>803</v>
      </c>
      <c r="C15" s="101"/>
      <c r="D15" s="101"/>
      <c r="E15" s="101"/>
      <c r="F15" s="101"/>
      <c r="G15" s="600">
        <f>G11+G12+G13+G14</f>
        <v>4484058</v>
      </c>
      <c r="H15" s="600">
        <f>H11+H12+H13+H14</f>
        <v>5708139</v>
      </c>
      <c r="I15" s="388">
        <f>I11+I12+I13+I14</f>
        <v>6025765.489999999</v>
      </c>
      <c r="J15" s="597">
        <v>105.56</v>
      </c>
    </row>
    <row r="16" spans="1:10" ht="16.5" thickBot="1" thickTop="1">
      <c r="A16" s="104">
        <v>281</v>
      </c>
      <c r="B16" s="105" t="s">
        <v>408</v>
      </c>
      <c r="C16" s="106"/>
      <c r="D16" s="106"/>
      <c r="E16" s="106"/>
      <c r="F16" s="106"/>
      <c r="G16" s="601">
        <f>G10-G15</f>
        <v>0</v>
      </c>
      <c r="H16" s="601">
        <f>H10-H15</f>
        <v>0</v>
      </c>
      <c r="I16" s="389">
        <f>I10-I15</f>
        <v>16204.240000000224</v>
      </c>
      <c r="J16" s="602" t="s">
        <v>257</v>
      </c>
    </row>
    <row r="17" spans="1:10" s="295" customFormat="1" ht="13.5" thickTop="1">
      <c r="A17" s="662" t="s">
        <v>295</v>
      </c>
      <c r="B17" s="664"/>
      <c r="C17" s="665"/>
      <c r="D17" s="665"/>
      <c r="E17" s="665"/>
      <c r="F17" s="665"/>
      <c r="G17" s="665"/>
      <c r="H17" s="665"/>
      <c r="I17" s="661"/>
      <c r="J17" s="589"/>
    </row>
    <row r="18" spans="1:10" s="295" customFormat="1" ht="12.75">
      <c r="A18" s="666"/>
      <c r="B18" s="588"/>
      <c r="C18" s="589"/>
      <c r="D18" s="589"/>
      <c r="E18" s="589"/>
      <c r="F18" s="589"/>
      <c r="G18" s="589"/>
      <c r="H18" s="589"/>
      <c r="I18" s="667"/>
      <c r="J18" s="589"/>
    </row>
    <row r="19" spans="1:8" ht="15.75">
      <c r="A19" s="117" t="s">
        <v>721</v>
      </c>
      <c r="B19" s="585" t="s">
        <v>722</v>
      </c>
      <c r="C19" s="17"/>
      <c r="D19" s="17"/>
      <c r="E19" s="17"/>
      <c r="F19" s="17"/>
      <c r="G19" s="17"/>
      <c r="H19" s="17"/>
    </row>
    <row r="20" spans="1:8" ht="12.75">
      <c r="A20" s="1"/>
      <c r="B20" s="216" t="s">
        <v>723</v>
      </c>
      <c r="C20" s="17"/>
      <c r="D20" s="17"/>
      <c r="E20" s="17"/>
      <c r="F20" s="17"/>
      <c r="G20" s="17"/>
      <c r="H20" s="17"/>
    </row>
    <row r="21" spans="1:8" ht="13.5" thickBot="1">
      <c r="A21" s="1"/>
      <c r="B21" s="216" t="s">
        <v>742</v>
      </c>
      <c r="C21" s="17"/>
      <c r="D21" s="17"/>
      <c r="E21" s="17"/>
      <c r="F21" s="17"/>
      <c r="G21" s="17"/>
      <c r="H21" s="17"/>
    </row>
    <row r="22" spans="1:9" ht="17.25" thickBot="1" thickTop="1">
      <c r="A22" s="603"/>
      <c r="B22" s="604"/>
      <c r="C22" s="604"/>
      <c r="D22" s="691"/>
      <c r="E22" s="691"/>
      <c r="F22" s="692"/>
      <c r="G22" s="605"/>
      <c r="H22" s="693" t="s">
        <v>745</v>
      </c>
      <c r="I22" s="694"/>
    </row>
    <row r="23" spans="1:9" ht="15.75">
      <c r="A23" s="695" t="s">
        <v>724</v>
      </c>
      <c r="B23" s="696"/>
      <c r="C23" s="696"/>
      <c r="D23" s="696"/>
      <c r="E23" s="696"/>
      <c r="F23" s="697"/>
      <c r="G23" s="606"/>
      <c r="H23" s="698" t="s">
        <v>744</v>
      </c>
      <c r="I23" s="699"/>
    </row>
    <row r="24" spans="1:9" ht="15.75">
      <c r="A24" s="685" t="s">
        <v>725</v>
      </c>
      <c r="B24" s="686"/>
      <c r="C24" s="686"/>
      <c r="D24" s="686"/>
      <c r="E24" s="686"/>
      <c r="F24" s="687"/>
      <c r="G24" s="607"/>
      <c r="H24" s="688" t="s">
        <v>743</v>
      </c>
      <c r="I24" s="668"/>
    </row>
    <row r="25" spans="1:9" ht="16.5" thickBot="1">
      <c r="A25" s="669" t="s">
        <v>726</v>
      </c>
      <c r="B25" s="670"/>
      <c r="C25" s="670"/>
      <c r="D25" s="670"/>
      <c r="E25" s="670"/>
      <c r="F25" s="671"/>
      <c r="G25" s="608"/>
      <c r="H25" s="689" t="s">
        <v>746</v>
      </c>
      <c r="I25" s="690"/>
    </row>
    <row r="26" spans="1:10" ht="13.5" thickTop="1">
      <c r="A26" s="343"/>
      <c r="B26" s="588"/>
      <c r="C26" s="589"/>
      <c r="D26" s="589"/>
      <c r="E26" s="589"/>
      <c r="F26" s="589"/>
      <c r="G26" s="589"/>
      <c r="H26" s="589"/>
      <c r="I26" s="295"/>
      <c r="J26" s="295"/>
    </row>
    <row r="27" spans="1:10" ht="15.75">
      <c r="A27" s="121" t="s">
        <v>727</v>
      </c>
      <c r="B27" s="585" t="s">
        <v>728</v>
      </c>
      <c r="C27" s="586"/>
      <c r="D27" s="586"/>
      <c r="E27" s="586"/>
      <c r="F27" s="586"/>
      <c r="G27" s="586"/>
      <c r="H27" s="587"/>
      <c r="I27" s="586"/>
      <c r="J27" s="17"/>
    </row>
    <row r="28" spans="1:10" ht="15.75">
      <c r="A28" s="121"/>
      <c r="B28" s="216" t="s">
        <v>729</v>
      </c>
      <c r="C28" s="586"/>
      <c r="D28" s="586"/>
      <c r="E28" s="586"/>
      <c r="F28" s="586"/>
      <c r="G28" s="586"/>
      <c r="H28" s="587"/>
      <c r="I28" s="586"/>
      <c r="J28" s="17"/>
    </row>
    <row r="29" spans="1:10" ht="15.75">
      <c r="A29" s="121"/>
      <c r="B29" s="216" t="s">
        <v>719</v>
      </c>
      <c r="C29" s="586"/>
      <c r="D29" s="586"/>
      <c r="E29" s="586"/>
      <c r="F29" s="586"/>
      <c r="G29" s="586"/>
      <c r="H29" s="587"/>
      <c r="I29" s="586"/>
      <c r="J29" s="17"/>
    </row>
    <row r="30" spans="1:10" ht="12.75">
      <c r="A30" s="197"/>
      <c r="B30" s="197"/>
      <c r="C30" s="197"/>
      <c r="D30" s="197"/>
      <c r="E30" s="197"/>
      <c r="F30" s="197"/>
      <c r="G30" s="197"/>
      <c r="H30" s="197"/>
      <c r="I30" s="197"/>
      <c r="J30" s="197"/>
    </row>
    <row r="31" ht="12.75">
      <c r="A31" t="s">
        <v>730</v>
      </c>
    </row>
    <row r="32" ht="12.75">
      <c r="A32" t="s">
        <v>731</v>
      </c>
    </row>
    <row r="33" ht="12.75">
      <c r="A33" t="s">
        <v>732</v>
      </c>
    </row>
    <row r="34" ht="12.75">
      <c r="A34" t="s">
        <v>733</v>
      </c>
    </row>
    <row r="35" ht="12.75">
      <c r="A35" t="s">
        <v>734</v>
      </c>
    </row>
    <row r="36" ht="12" customHeight="1">
      <c r="A36" t="s">
        <v>747</v>
      </c>
    </row>
    <row r="37" ht="12" customHeight="1">
      <c r="A37" t="s">
        <v>735</v>
      </c>
    </row>
    <row r="38" ht="12" customHeight="1" thickBot="1"/>
    <row r="39" spans="1:9" ht="13.5" thickTop="1">
      <c r="A39" s="609"/>
      <c r="B39" s="610"/>
      <c r="C39" s="610"/>
      <c r="D39" s="610"/>
      <c r="E39" s="610"/>
      <c r="F39" s="610"/>
      <c r="G39" s="610"/>
      <c r="H39" s="610"/>
      <c r="I39" s="611"/>
    </row>
    <row r="40" spans="1:9" ht="16.5" thickBot="1">
      <c r="A40" s="612" t="s">
        <v>460</v>
      </c>
      <c r="B40" s="613" t="s">
        <v>748</v>
      </c>
      <c r="C40" s="614"/>
      <c r="D40" s="614"/>
      <c r="E40" s="614"/>
      <c r="F40" s="614"/>
      <c r="G40" s="614"/>
      <c r="H40" s="614"/>
      <c r="I40" s="615" t="s">
        <v>356</v>
      </c>
    </row>
    <row r="41" spans="1:9" ht="15.75">
      <c r="A41" s="616">
        <v>1</v>
      </c>
      <c r="B41" s="617" t="s">
        <v>749</v>
      </c>
      <c r="C41" s="617"/>
      <c r="D41" s="617"/>
      <c r="E41" s="617"/>
      <c r="F41" s="617"/>
      <c r="G41" s="617"/>
      <c r="H41" s="618"/>
      <c r="I41" s="619">
        <v>4951710.46</v>
      </c>
    </row>
    <row r="42" spans="1:9" ht="15.75">
      <c r="A42" s="620">
        <v>2</v>
      </c>
      <c r="B42" s="621" t="s">
        <v>487</v>
      </c>
      <c r="C42" s="621"/>
      <c r="D42" s="621"/>
      <c r="E42" s="621"/>
      <c r="F42" s="621"/>
      <c r="G42" s="621"/>
      <c r="H42" s="622"/>
      <c r="I42" s="623">
        <v>802515.63</v>
      </c>
    </row>
    <row r="43" spans="1:9" ht="16.5" thickBot="1">
      <c r="A43" s="624">
        <v>3</v>
      </c>
      <c r="B43" s="625" t="s">
        <v>736</v>
      </c>
      <c r="C43" s="626"/>
      <c r="D43" s="626"/>
      <c r="E43" s="626"/>
      <c r="F43" s="626"/>
      <c r="G43" s="626"/>
      <c r="H43" s="626"/>
      <c r="I43" s="627">
        <v>5754226.09</v>
      </c>
    </row>
    <row r="44" spans="1:9" ht="16.5" thickTop="1">
      <c r="A44" s="628">
        <v>4</v>
      </c>
      <c r="B44" s="629" t="s">
        <v>750</v>
      </c>
      <c r="C44" s="630"/>
      <c r="D44" s="630"/>
      <c r="E44" s="630"/>
      <c r="F44" s="630"/>
      <c r="G44" s="630"/>
      <c r="H44" s="630"/>
      <c r="I44" s="631">
        <v>4819460.25</v>
      </c>
    </row>
    <row r="45" spans="1:9" ht="15.75">
      <c r="A45" s="620">
        <v>5</v>
      </c>
      <c r="B45" s="632" t="s">
        <v>798</v>
      </c>
      <c r="C45" s="633"/>
      <c r="D45" s="633"/>
      <c r="E45" s="633"/>
      <c r="F45" s="633"/>
      <c r="G45" s="633"/>
      <c r="H45" s="633"/>
      <c r="I45" s="634">
        <v>430934.89</v>
      </c>
    </row>
    <row r="46" spans="1:9" ht="15.75">
      <c r="A46" s="620">
        <v>6</v>
      </c>
      <c r="B46" s="632" t="s">
        <v>737</v>
      </c>
      <c r="C46" s="633"/>
      <c r="D46" s="633"/>
      <c r="E46" s="633"/>
      <c r="F46" s="633"/>
      <c r="G46" s="633"/>
      <c r="H46" s="633"/>
      <c r="I46" s="634">
        <v>5250395.14</v>
      </c>
    </row>
    <row r="47" spans="1:9" ht="15.75" thickBot="1">
      <c r="A47" s="624">
        <v>7</v>
      </c>
      <c r="B47" s="635" t="s">
        <v>738</v>
      </c>
      <c r="C47" s="626"/>
      <c r="D47" s="626"/>
      <c r="E47" s="626"/>
      <c r="F47" s="626"/>
      <c r="G47" s="626"/>
      <c r="H47" s="626"/>
      <c r="I47" s="636">
        <f>I43-I46</f>
        <v>503830.9500000002</v>
      </c>
    </row>
    <row r="48" spans="1:9" ht="16.5" thickBot="1" thickTop="1">
      <c r="A48" s="624">
        <v>8</v>
      </c>
      <c r="B48" s="635" t="s">
        <v>222</v>
      </c>
      <c r="C48" s="626"/>
      <c r="D48" s="626"/>
      <c r="E48" s="626"/>
      <c r="F48" s="626"/>
      <c r="G48" s="626"/>
      <c r="H48" s="626"/>
      <c r="I48" s="636">
        <v>461701.49</v>
      </c>
    </row>
    <row r="49" spans="1:10" ht="13.5" thickTop="1">
      <c r="A49" s="1"/>
      <c r="B49" s="72" t="s">
        <v>220</v>
      </c>
      <c r="C49" s="17" t="s">
        <v>221</v>
      </c>
      <c r="D49" s="17"/>
      <c r="E49" s="17"/>
      <c r="F49" s="17"/>
      <c r="G49" s="17"/>
      <c r="H49" s="17"/>
      <c r="J49">
        <v>19</v>
      </c>
    </row>
  </sheetData>
  <mergeCells count="8">
    <mergeCell ref="D22:F22"/>
    <mergeCell ref="H22:I22"/>
    <mergeCell ref="A23:F23"/>
    <mergeCell ref="H23:I23"/>
    <mergeCell ref="A24:F24"/>
    <mergeCell ref="H24:I24"/>
    <mergeCell ref="A25:F25"/>
    <mergeCell ref="H25:I2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8"/>
  <sheetViews>
    <sheetView zoomScalePageLayoutView="0" workbookViewId="0" topLeftCell="A463">
      <selection activeCell="H153" sqref="H153"/>
    </sheetView>
  </sheetViews>
  <sheetFormatPr defaultColWidth="9.00390625" defaultRowHeight="12.75"/>
  <cols>
    <col min="4" max="4" width="11.875" style="0" customWidth="1"/>
    <col min="5" max="5" width="11.75390625" style="0" bestFit="1" customWidth="1"/>
    <col min="6" max="6" width="12.00390625" style="0" customWidth="1"/>
    <col min="7" max="7" width="11.375" style="0" customWidth="1"/>
    <col min="8" max="8" width="21.875" style="0" customWidth="1"/>
    <col min="9" max="9" width="15.875" style="0" customWidth="1"/>
  </cols>
  <sheetData>
    <row r="1" spans="1:9" ht="15.75" customHeight="1" thickBot="1" thickTop="1">
      <c r="A1" s="720" t="s">
        <v>21</v>
      </c>
      <c r="B1" s="721"/>
      <c r="C1" s="721"/>
      <c r="D1" s="721"/>
      <c r="E1" s="721"/>
      <c r="F1" s="721"/>
      <c r="G1" s="721"/>
      <c r="H1" s="722"/>
      <c r="I1" s="644"/>
    </row>
    <row r="2" spans="1:9" ht="15.75" customHeight="1" thickBot="1" thickTop="1">
      <c r="A2" s="720" t="s">
        <v>61</v>
      </c>
      <c r="B2" s="721"/>
      <c r="C2" s="721"/>
      <c r="D2" s="721"/>
      <c r="E2" s="721"/>
      <c r="F2" s="721"/>
      <c r="G2" s="721"/>
      <c r="H2" s="722"/>
      <c r="I2" s="644"/>
    </row>
    <row r="3" spans="1:8" ht="15.75" customHeight="1" thickTop="1">
      <c r="A3" s="117"/>
      <c r="B3" s="1"/>
      <c r="C3" s="1"/>
      <c r="D3" s="1"/>
      <c r="E3" s="1"/>
      <c r="F3" s="1"/>
      <c r="G3" s="1"/>
      <c r="H3" s="1"/>
    </row>
    <row r="4" ht="15">
      <c r="A4" s="107" t="s">
        <v>62</v>
      </c>
    </row>
    <row r="5" ht="15">
      <c r="A5" s="107" t="s">
        <v>63</v>
      </c>
    </row>
    <row r="6" ht="15">
      <c r="A6" s="107" t="s">
        <v>64</v>
      </c>
    </row>
    <row r="7" ht="15">
      <c r="A7" s="107" t="s">
        <v>65</v>
      </c>
    </row>
    <row r="8" ht="15">
      <c r="A8" s="107" t="s">
        <v>371</v>
      </c>
    </row>
    <row r="9" ht="15">
      <c r="A9" s="107" t="s">
        <v>770</v>
      </c>
    </row>
    <row r="10" ht="15">
      <c r="A10" s="107" t="s">
        <v>576</v>
      </c>
    </row>
    <row r="11" ht="15">
      <c r="A11" s="107" t="s">
        <v>577</v>
      </c>
    </row>
    <row r="12" ht="15">
      <c r="A12" s="107" t="s">
        <v>66</v>
      </c>
    </row>
    <row r="13" ht="15">
      <c r="A13" s="107" t="s">
        <v>67</v>
      </c>
    </row>
    <row r="14" ht="15">
      <c r="A14" s="107" t="s">
        <v>68</v>
      </c>
    </row>
    <row r="15" ht="15">
      <c r="A15" s="107" t="s">
        <v>69</v>
      </c>
    </row>
    <row r="16" ht="15">
      <c r="A16" s="107" t="s">
        <v>70</v>
      </c>
    </row>
    <row r="17" ht="15">
      <c r="A17" s="107" t="s">
        <v>71</v>
      </c>
    </row>
    <row r="18" ht="15">
      <c r="A18" s="107" t="s">
        <v>72</v>
      </c>
    </row>
    <row r="19" ht="15">
      <c r="A19" s="107" t="s">
        <v>73</v>
      </c>
    </row>
    <row r="20" ht="15">
      <c r="A20" s="107" t="s">
        <v>77</v>
      </c>
    </row>
    <row r="21" ht="15">
      <c r="A21" s="107" t="s">
        <v>578</v>
      </c>
    </row>
    <row r="22" ht="15">
      <c r="A22" s="107"/>
    </row>
    <row r="26" ht="13.5" thickBot="1">
      <c r="H26" s="137" t="s">
        <v>78</v>
      </c>
    </row>
    <row r="27" spans="1:8" ht="13.5" thickTop="1">
      <c r="A27" s="92"/>
      <c r="B27" s="95"/>
      <c r="C27" s="233"/>
      <c r="D27" s="238" t="s">
        <v>342</v>
      </c>
      <c r="E27" s="239" t="s">
        <v>343</v>
      </c>
      <c r="F27" s="239" t="s">
        <v>345</v>
      </c>
      <c r="G27" s="239" t="s">
        <v>346</v>
      </c>
      <c r="H27" s="392" t="s">
        <v>768</v>
      </c>
    </row>
    <row r="28" spans="1:8" ht="12.75">
      <c r="A28" s="108"/>
      <c r="B28" s="1"/>
      <c r="C28" s="115"/>
      <c r="D28" s="240" t="s">
        <v>79</v>
      </c>
      <c r="E28" s="241" t="s">
        <v>344</v>
      </c>
      <c r="F28" s="241" t="s">
        <v>344</v>
      </c>
      <c r="G28" s="241" t="s">
        <v>344</v>
      </c>
      <c r="H28" s="393" t="s">
        <v>344</v>
      </c>
    </row>
    <row r="29" spans="1:9" ht="13.5" thickBot="1">
      <c r="A29" s="113"/>
      <c r="B29" s="114"/>
      <c r="C29" s="234"/>
      <c r="D29" s="242" t="s">
        <v>166</v>
      </c>
      <c r="E29" s="243" t="s">
        <v>166</v>
      </c>
      <c r="F29" s="243" t="s">
        <v>166</v>
      </c>
      <c r="G29" s="243" t="s">
        <v>166</v>
      </c>
      <c r="H29" s="394" t="s">
        <v>166</v>
      </c>
      <c r="I29" s="1"/>
    </row>
    <row r="30" spans="1:8" ht="15.75">
      <c r="A30" s="109" t="s">
        <v>804</v>
      </c>
      <c r="B30" s="1"/>
      <c r="C30" s="235"/>
      <c r="D30" s="395">
        <f>D31+D32+D33+D34</f>
        <v>4484058</v>
      </c>
      <c r="E30" s="396">
        <f>E31+E32+E33+E34</f>
        <v>4570893</v>
      </c>
      <c r="F30" s="395">
        <f>F31+F32+F33+F34</f>
        <v>4570893</v>
      </c>
      <c r="G30" s="396">
        <f>G31+G32+G33+G34</f>
        <v>5671208</v>
      </c>
      <c r="H30" s="550">
        <f>H31+H32+H33+H34</f>
        <v>5708139</v>
      </c>
    </row>
    <row r="31" spans="1:8" ht="15">
      <c r="A31" s="118" t="s">
        <v>461</v>
      </c>
      <c r="B31" s="119"/>
      <c r="C31" s="230"/>
      <c r="D31" s="397">
        <v>4414308</v>
      </c>
      <c r="E31" s="398">
        <v>4474143</v>
      </c>
      <c r="F31" s="398">
        <v>4474143</v>
      </c>
      <c r="G31" s="398">
        <v>4758930</v>
      </c>
      <c r="H31" s="399">
        <v>4777770</v>
      </c>
    </row>
    <row r="32" spans="1:8" ht="15">
      <c r="A32" s="110" t="s">
        <v>790</v>
      </c>
      <c r="B32" s="111"/>
      <c r="C32" s="231"/>
      <c r="D32" s="400">
        <v>50000</v>
      </c>
      <c r="E32" s="401">
        <v>77000</v>
      </c>
      <c r="F32" s="401">
        <v>77000</v>
      </c>
      <c r="G32" s="401">
        <v>77000</v>
      </c>
      <c r="H32" s="402">
        <v>77000</v>
      </c>
    </row>
    <row r="33" spans="1:8" ht="15">
      <c r="A33" s="118" t="s">
        <v>487</v>
      </c>
      <c r="B33" s="119"/>
      <c r="C33" s="236"/>
      <c r="D33" s="397">
        <v>0</v>
      </c>
      <c r="E33" s="398">
        <v>0</v>
      </c>
      <c r="F33" s="398">
        <v>0</v>
      </c>
      <c r="G33" s="398">
        <v>783240</v>
      </c>
      <c r="H33" s="399">
        <v>801331</v>
      </c>
    </row>
    <row r="34" spans="1:8" ht="15.75" thickBot="1">
      <c r="A34" s="210" t="s">
        <v>405</v>
      </c>
      <c r="B34" s="112"/>
      <c r="C34" s="232"/>
      <c r="D34" s="403">
        <v>19750</v>
      </c>
      <c r="E34" s="404">
        <v>19750</v>
      </c>
      <c r="F34" s="404">
        <v>19750</v>
      </c>
      <c r="G34" s="404">
        <v>52038</v>
      </c>
      <c r="H34" s="405">
        <v>52038</v>
      </c>
    </row>
    <row r="35" ht="14.25" thickBot="1" thickTop="1"/>
    <row r="36" spans="1:8" ht="13.5" thickTop="1">
      <c r="A36" s="92"/>
      <c r="B36" s="95"/>
      <c r="C36" s="233"/>
      <c r="D36" s="238" t="s">
        <v>342</v>
      </c>
      <c r="E36" s="239" t="s">
        <v>343</v>
      </c>
      <c r="F36" s="239" t="s">
        <v>345</v>
      </c>
      <c r="G36" s="239" t="s">
        <v>346</v>
      </c>
      <c r="H36" s="392" t="s">
        <v>768</v>
      </c>
    </row>
    <row r="37" spans="1:8" ht="12.75">
      <c r="A37" s="108"/>
      <c r="B37" s="1"/>
      <c r="C37" s="115"/>
      <c r="D37" s="240" t="s">
        <v>79</v>
      </c>
      <c r="E37" s="241" t="s">
        <v>344</v>
      </c>
      <c r="F37" s="241" t="s">
        <v>344</v>
      </c>
      <c r="G37" s="241" t="s">
        <v>344</v>
      </c>
      <c r="H37" s="393" t="s">
        <v>344</v>
      </c>
    </row>
    <row r="38" spans="1:9" ht="13.5" thickBot="1">
      <c r="A38" s="113"/>
      <c r="B38" s="114"/>
      <c r="C38" s="234"/>
      <c r="D38" s="242" t="s">
        <v>166</v>
      </c>
      <c r="E38" s="243" t="s">
        <v>166</v>
      </c>
      <c r="F38" s="243" t="s">
        <v>166</v>
      </c>
      <c r="G38" s="243" t="s">
        <v>166</v>
      </c>
      <c r="H38" s="394" t="s">
        <v>166</v>
      </c>
      <c r="I38" s="1"/>
    </row>
    <row r="39" spans="1:8" ht="15.75">
      <c r="A39" s="109" t="s">
        <v>334</v>
      </c>
      <c r="B39" s="1"/>
      <c r="C39" s="115"/>
      <c r="D39" s="395">
        <f>D40+D41+D42+D43</f>
        <v>4484058</v>
      </c>
      <c r="E39" s="396">
        <f>E40+E41+E42+E43</f>
        <v>4570893</v>
      </c>
      <c r="F39" s="395">
        <f>F40+F41+F42+F43</f>
        <v>4570893</v>
      </c>
      <c r="G39" s="396">
        <f>G40+G41+G42+G43</f>
        <v>5671208</v>
      </c>
      <c r="H39" s="550">
        <f>H40+H41+H42+H43</f>
        <v>5708139</v>
      </c>
    </row>
    <row r="40" spans="1:8" ht="15">
      <c r="A40" s="118" t="s">
        <v>497</v>
      </c>
      <c r="B40" s="119"/>
      <c r="C40" s="237"/>
      <c r="D40" s="397">
        <v>4167516</v>
      </c>
      <c r="E40" s="398">
        <v>4319480</v>
      </c>
      <c r="F40" s="398">
        <v>4319480</v>
      </c>
      <c r="G40" s="398">
        <v>4756826</v>
      </c>
      <c r="H40" s="399">
        <v>4730794</v>
      </c>
    </row>
    <row r="41" spans="1:8" ht="15">
      <c r="A41" s="110" t="s">
        <v>790</v>
      </c>
      <c r="B41" s="111"/>
      <c r="C41" s="206"/>
      <c r="D41" s="400">
        <v>50000</v>
      </c>
      <c r="E41" s="401">
        <v>77000</v>
      </c>
      <c r="F41" s="401">
        <v>77000</v>
      </c>
      <c r="G41" s="401">
        <v>77000</v>
      </c>
      <c r="H41" s="402">
        <v>77000</v>
      </c>
    </row>
    <row r="42" spans="1:8" ht="15">
      <c r="A42" s="118" t="s">
        <v>798</v>
      </c>
      <c r="B42" s="119"/>
      <c r="C42" s="237"/>
      <c r="D42" s="397">
        <v>0</v>
      </c>
      <c r="E42" s="398">
        <v>0</v>
      </c>
      <c r="F42" s="398">
        <v>0</v>
      </c>
      <c r="G42" s="398">
        <v>94461</v>
      </c>
      <c r="H42" s="399">
        <v>125101</v>
      </c>
    </row>
    <row r="43" spans="1:8" ht="15.75" thickBot="1">
      <c r="A43" s="210" t="s">
        <v>769</v>
      </c>
      <c r="B43" s="112"/>
      <c r="C43" s="116"/>
      <c r="D43" s="403">
        <v>266542</v>
      </c>
      <c r="E43" s="404">
        <v>174413</v>
      </c>
      <c r="F43" s="404">
        <v>174413</v>
      </c>
      <c r="G43" s="404">
        <v>742921</v>
      </c>
      <c r="H43" s="405">
        <v>775244</v>
      </c>
    </row>
    <row r="44" ht="13.5" thickTop="1"/>
    <row r="49" ht="12.75">
      <c r="H49">
        <v>2</v>
      </c>
    </row>
    <row r="50" ht="18">
      <c r="A50" s="120" t="s">
        <v>805</v>
      </c>
    </row>
    <row r="51" s="197" customFormat="1" ht="11.25"/>
    <row r="52" ht="15.75">
      <c r="A52" s="107" t="s">
        <v>372</v>
      </c>
    </row>
    <row r="53" ht="15.75">
      <c r="A53" s="121" t="s">
        <v>373</v>
      </c>
    </row>
    <row r="54" s="295" customFormat="1" ht="11.25"/>
    <row r="55" ht="15.75">
      <c r="A55" t="s">
        <v>347</v>
      </c>
    </row>
    <row r="56" ht="15">
      <c r="A56" s="107" t="s">
        <v>551</v>
      </c>
    </row>
    <row r="57" ht="15">
      <c r="A57" s="107" t="s">
        <v>552</v>
      </c>
    </row>
    <row r="58" ht="15">
      <c r="A58" s="107" t="s">
        <v>553</v>
      </c>
    </row>
    <row r="59" ht="15">
      <c r="A59" s="107" t="s">
        <v>771</v>
      </c>
    </row>
    <row r="60" ht="15">
      <c r="A60" s="107" t="s">
        <v>374</v>
      </c>
    </row>
    <row r="61" ht="15">
      <c r="A61" s="107" t="s">
        <v>375</v>
      </c>
    </row>
    <row r="62" ht="15">
      <c r="A62" s="107" t="s">
        <v>554</v>
      </c>
    </row>
    <row r="63" s="197" customFormat="1" ht="12" thickBot="1"/>
    <row r="64" spans="1:8" s="197" customFormat="1" ht="11.25">
      <c r="A64" s="122" t="s">
        <v>254</v>
      </c>
      <c r="B64" s="125"/>
      <c r="C64" s="717" t="s">
        <v>555</v>
      </c>
      <c r="D64" s="718"/>
      <c r="E64" s="717" t="s">
        <v>556</v>
      </c>
      <c r="F64" s="718"/>
      <c r="G64" s="717" t="s">
        <v>557</v>
      </c>
      <c r="H64" s="719"/>
    </row>
    <row r="65" spans="1:8" s="197" customFormat="1" ht="15.75" thickBot="1">
      <c r="A65" s="700" t="s">
        <v>559</v>
      </c>
      <c r="B65" s="701"/>
      <c r="C65" s="702" t="s">
        <v>560</v>
      </c>
      <c r="D65" s="701"/>
      <c r="E65" s="702" t="s">
        <v>561</v>
      </c>
      <c r="F65" s="701"/>
      <c r="G65" s="702" t="s">
        <v>562</v>
      </c>
      <c r="H65" s="703"/>
    </row>
    <row r="66" s="197" customFormat="1" ht="11.25"/>
    <row r="67" ht="14.25">
      <c r="A67" s="127" t="s">
        <v>245</v>
      </c>
    </row>
    <row r="68" ht="14.25">
      <c r="A68" s="127" t="s">
        <v>246</v>
      </c>
    </row>
    <row r="69" ht="14.25">
      <c r="A69" s="127" t="s">
        <v>247</v>
      </c>
    </row>
    <row r="70" ht="14.25">
      <c r="A70" s="127" t="s">
        <v>248</v>
      </c>
    </row>
    <row r="71" ht="14.25">
      <c r="A71" s="127" t="s">
        <v>249</v>
      </c>
    </row>
    <row r="72" spans="1:8" s="197" customFormat="1" ht="12" thickBot="1">
      <c r="A72" s="245"/>
      <c r="B72" s="7"/>
      <c r="C72" s="7"/>
      <c r="D72" s="7"/>
      <c r="E72" s="7"/>
      <c r="F72" s="7"/>
      <c r="G72" s="7"/>
      <c r="H72" s="7"/>
    </row>
    <row r="73" spans="1:8" ht="16.5" thickBot="1">
      <c r="A73" s="129"/>
      <c r="B73" s="130"/>
      <c r="C73" s="131" t="s">
        <v>558</v>
      </c>
      <c r="D73" s="131"/>
      <c r="E73" s="130"/>
      <c r="F73" s="130"/>
      <c r="G73" s="130"/>
      <c r="H73" s="551"/>
    </row>
    <row r="74" spans="1:8" ht="16.5" thickBot="1">
      <c r="A74" s="132" t="s">
        <v>806</v>
      </c>
      <c r="B74" s="130"/>
      <c r="C74" s="130"/>
      <c r="D74" s="133"/>
      <c r="E74" s="131" t="s">
        <v>807</v>
      </c>
      <c r="F74" s="130"/>
      <c r="G74" s="130"/>
      <c r="H74" s="551"/>
    </row>
    <row r="75" spans="1:8" s="140" customFormat="1" ht="12.75">
      <c r="A75" s="287"/>
      <c r="B75" s="288"/>
      <c r="C75" s="288"/>
      <c r="D75" s="289"/>
      <c r="E75" s="288" t="s">
        <v>54</v>
      </c>
      <c r="F75" s="288"/>
      <c r="G75" s="288"/>
      <c r="H75" s="552"/>
    </row>
    <row r="76" spans="1:8" s="140" customFormat="1" ht="12.75">
      <c r="A76" s="293"/>
      <c r="B76" s="62"/>
      <c r="C76" s="62"/>
      <c r="D76" s="62"/>
      <c r="E76" s="291" t="s">
        <v>55</v>
      </c>
      <c r="F76" s="62"/>
      <c r="G76" s="62"/>
      <c r="H76" s="553"/>
    </row>
    <row r="77" spans="1:8" s="140" customFormat="1" ht="12.75">
      <c r="A77" s="418"/>
      <c r="B77" s="419"/>
      <c r="C77" s="419"/>
      <c r="D77" s="419"/>
      <c r="E77" s="420" t="s">
        <v>56</v>
      </c>
      <c r="F77" s="419"/>
      <c r="G77" s="419"/>
      <c r="H77" s="554"/>
    </row>
    <row r="78" spans="1:8" s="140" customFormat="1" ht="13.5" thickBot="1">
      <c r="A78" s="294"/>
      <c r="B78" s="290"/>
      <c r="C78" s="290"/>
      <c r="D78" s="290"/>
      <c r="E78" s="292" t="s">
        <v>253</v>
      </c>
      <c r="F78" s="290"/>
      <c r="G78" s="290"/>
      <c r="H78" s="555"/>
    </row>
    <row r="79" ht="14.25">
      <c r="A79" s="127" t="s">
        <v>250</v>
      </c>
    </row>
    <row r="80" ht="14.25">
      <c r="A80" s="127" t="s">
        <v>251</v>
      </c>
    </row>
    <row r="81" ht="13.5" customHeight="1">
      <c r="A81" s="127" t="s">
        <v>252</v>
      </c>
    </row>
    <row r="82" s="295" customFormat="1" ht="11.25"/>
    <row r="83" ht="15.75">
      <c r="A83" s="121" t="s">
        <v>563</v>
      </c>
    </row>
    <row r="84" ht="15">
      <c r="A84" s="107" t="s">
        <v>353</v>
      </c>
    </row>
    <row r="85" ht="14.25">
      <c r="A85" s="127" t="s">
        <v>376</v>
      </c>
    </row>
    <row r="86" ht="14.25">
      <c r="A86" s="127" t="s">
        <v>377</v>
      </c>
    </row>
    <row r="87" ht="15.75" thickBot="1">
      <c r="A87" s="107" t="s">
        <v>564</v>
      </c>
    </row>
    <row r="88" spans="1:8" ht="12.75">
      <c r="A88" s="122" t="s">
        <v>254</v>
      </c>
      <c r="B88" s="125"/>
      <c r="C88" s="717" t="s">
        <v>555</v>
      </c>
      <c r="D88" s="718"/>
      <c r="E88" s="717" t="s">
        <v>556</v>
      </c>
      <c r="F88" s="718"/>
      <c r="G88" s="717" t="s">
        <v>557</v>
      </c>
      <c r="H88" s="719"/>
    </row>
    <row r="89" spans="1:8" ht="15.75" thickBot="1">
      <c r="A89" s="700" t="s">
        <v>255</v>
      </c>
      <c r="B89" s="701"/>
      <c r="C89" s="702" t="s">
        <v>566</v>
      </c>
      <c r="D89" s="701"/>
      <c r="E89" s="702" t="s">
        <v>567</v>
      </c>
      <c r="F89" s="701"/>
      <c r="G89" s="702" t="s">
        <v>568</v>
      </c>
      <c r="H89" s="703"/>
    </row>
    <row r="90" spans="1:8" s="197" customFormat="1" ht="11.25">
      <c r="A90" s="7"/>
      <c r="B90" s="7"/>
      <c r="C90" s="7"/>
      <c r="D90" s="7"/>
      <c r="E90" s="7"/>
      <c r="F90" s="7"/>
      <c r="G90" s="7"/>
      <c r="H90" s="7"/>
    </row>
    <row r="91" ht="15.75">
      <c r="A91" s="121" t="s">
        <v>808</v>
      </c>
    </row>
    <row r="92" ht="15">
      <c r="A92" s="107" t="s">
        <v>569</v>
      </c>
    </row>
    <row r="93" ht="15">
      <c r="A93" s="107" t="s">
        <v>354</v>
      </c>
    </row>
    <row r="94" ht="15">
      <c r="A94" s="107" t="s">
        <v>355</v>
      </c>
    </row>
    <row r="95" ht="15.75" thickBot="1">
      <c r="A95" s="107" t="s">
        <v>565</v>
      </c>
    </row>
    <row r="96" spans="1:8" ht="12.75">
      <c r="A96" s="122" t="s">
        <v>254</v>
      </c>
      <c r="B96" s="125"/>
      <c r="C96" s="717" t="s">
        <v>555</v>
      </c>
      <c r="D96" s="718"/>
      <c r="E96" s="717" t="s">
        <v>556</v>
      </c>
      <c r="F96" s="718"/>
      <c r="G96" s="717" t="s">
        <v>557</v>
      </c>
      <c r="H96" s="719"/>
    </row>
    <row r="97" spans="1:8" ht="15.75" thickBot="1">
      <c r="A97" s="700" t="s">
        <v>142</v>
      </c>
      <c r="B97" s="701"/>
      <c r="C97" s="702" t="s">
        <v>570</v>
      </c>
      <c r="D97" s="701"/>
      <c r="E97" s="702" t="s">
        <v>571</v>
      </c>
      <c r="F97" s="701"/>
      <c r="G97" s="702" t="s">
        <v>572</v>
      </c>
      <c r="H97" s="703"/>
    </row>
    <row r="98" spans="1:8" ht="15">
      <c r="A98" s="111"/>
      <c r="B98" s="1"/>
      <c r="C98" s="111"/>
      <c r="D98" s="1"/>
      <c r="E98" s="111"/>
      <c r="F98" s="1"/>
      <c r="G98" s="111"/>
      <c r="H98" s="1"/>
    </row>
    <row r="99" spans="1:8" ht="15">
      <c r="A99" s="111"/>
      <c r="B99" s="1"/>
      <c r="C99" s="111"/>
      <c r="D99" s="1"/>
      <c r="E99" s="111"/>
      <c r="F99" s="1"/>
      <c r="G99" s="111"/>
      <c r="H99" s="1">
        <v>3</v>
      </c>
    </row>
    <row r="100" ht="15.75">
      <c r="A100" s="121" t="s">
        <v>668</v>
      </c>
    </row>
    <row r="101" ht="15.75">
      <c r="A101" s="107" t="s">
        <v>669</v>
      </c>
    </row>
    <row r="102" s="197" customFormat="1" ht="11.25"/>
    <row r="103" spans="1:8" ht="15">
      <c r="A103" s="136" t="s">
        <v>662</v>
      </c>
      <c r="B103" s="136"/>
      <c r="C103" s="136"/>
      <c r="D103" s="136"/>
      <c r="E103" s="136"/>
      <c r="F103" s="136"/>
      <c r="G103" s="136"/>
      <c r="H103" s="136"/>
    </row>
    <row r="104" ht="13.5" thickBot="1"/>
    <row r="105" spans="1:8" ht="12.75">
      <c r="A105" s="175" t="s">
        <v>460</v>
      </c>
      <c r="B105" s="176" t="s">
        <v>348</v>
      </c>
      <c r="C105" s="176"/>
      <c r="D105" s="176"/>
      <c r="E105" s="176"/>
      <c r="F105" s="177"/>
      <c r="G105" s="176" t="s">
        <v>349</v>
      </c>
      <c r="H105" s="178"/>
    </row>
    <row r="106" spans="1:8" ht="12.75">
      <c r="A106" s="174" t="s">
        <v>811</v>
      </c>
      <c r="B106" s="1" t="s">
        <v>143</v>
      </c>
      <c r="C106" s="1"/>
      <c r="D106" s="1"/>
      <c r="E106" s="1"/>
      <c r="F106" s="151"/>
      <c r="G106" s="331" t="s">
        <v>661</v>
      </c>
      <c r="H106" s="128"/>
    </row>
    <row r="107" spans="1:8" ht="12.75">
      <c r="A107" s="421" t="s">
        <v>812</v>
      </c>
      <c r="B107" s="16" t="s">
        <v>663</v>
      </c>
      <c r="C107" s="16"/>
      <c r="D107" s="16"/>
      <c r="E107" s="16"/>
      <c r="F107" s="36"/>
      <c r="G107" s="422" t="s">
        <v>666</v>
      </c>
      <c r="H107" s="423"/>
    </row>
    <row r="108" spans="1:8" ht="12.75">
      <c r="A108" s="571" t="s">
        <v>827</v>
      </c>
      <c r="B108" s="43" t="s">
        <v>664</v>
      </c>
      <c r="C108" s="43"/>
      <c r="D108" s="43"/>
      <c r="E108" s="43"/>
      <c r="F108" s="200"/>
      <c r="G108" s="572" t="s">
        <v>665</v>
      </c>
      <c r="H108" s="573"/>
    </row>
    <row r="109" spans="1:8" ht="13.5" thickBot="1">
      <c r="A109" s="179" t="s">
        <v>831</v>
      </c>
      <c r="B109" s="180" t="s">
        <v>341</v>
      </c>
      <c r="C109" s="181"/>
      <c r="D109" s="181"/>
      <c r="E109" s="181"/>
      <c r="F109" s="182"/>
      <c r="G109" s="183" t="s">
        <v>667</v>
      </c>
      <c r="H109" s="124"/>
    </row>
    <row r="110" s="295" customFormat="1" ht="11.25"/>
    <row r="111" ht="15">
      <c r="A111" s="136" t="s">
        <v>809</v>
      </c>
    </row>
    <row r="112" ht="13.5" thickBot="1"/>
    <row r="113" spans="1:8" ht="12.75">
      <c r="A113" s="175" t="s">
        <v>460</v>
      </c>
      <c r="B113" s="176" t="s">
        <v>348</v>
      </c>
      <c r="C113" s="176"/>
      <c r="D113" s="176"/>
      <c r="E113" s="184"/>
      <c r="F113" s="176"/>
      <c r="G113" s="176" t="s">
        <v>349</v>
      </c>
      <c r="H113" s="178"/>
    </row>
    <row r="114" spans="1:8" ht="12.75">
      <c r="A114" s="174" t="s">
        <v>811</v>
      </c>
      <c r="B114" s="1" t="s">
        <v>670</v>
      </c>
      <c r="C114" s="1"/>
      <c r="D114" s="1"/>
      <c r="E114" s="115"/>
      <c r="F114" s="1"/>
      <c r="G114" s="166" t="s">
        <v>676</v>
      </c>
      <c r="H114" s="128"/>
    </row>
    <row r="115" spans="1:8" ht="12.75">
      <c r="A115" s="421" t="s">
        <v>812</v>
      </c>
      <c r="B115" s="16" t="s">
        <v>671</v>
      </c>
      <c r="C115" s="16"/>
      <c r="D115" s="16"/>
      <c r="E115" s="424"/>
      <c r="F115" s="16"/>
      <c r="G115" s="425" t="s">
        <v>677</v>
      </c>
      <c r="H115" s="423"/>
    </row>
    <row r="116" spans="1:8" ht="12.75">
      <c r="A116" s="174" t="s">
        <v>827</v>
      </c>
      <c r="B116" s="1" t="s">
        <v>672</v>
      </c>
      <c r="C116" s="1"/>
      <c r="D116" s="1"/>
      <c r="E116" s="115"/>
      <c r="F116" s="1"/>
      <c r="G116" s="166" t="s">
        <v>678</v>
      </c>
      <c r="H116" s="128"/>
    </row>
    <row r="117" spans="1:8" ht="12.75">
      <c r="A117" s="421" t="s">
        <v>831</v>
      </c>
      <c r="B117" s="57" t="s">
        <v>673</v>
      </c>
      <c r="C117" s="16"/>
      <c r="D117" s="16"/>
      <c r="E117" s="424"/>
      <c r="F117" s="16"/>
      <c r="G117" s="425" t="s">
        <v>679</v>
      </c>
      <c r="H117" s="423"/>
    </row>
    <row r="118" spans="1:8" ht="12.75">
      <c r="A118" s="174" t="s">
        <v>833</v>
      </c>
      <c r="B118" s="17" t="s">
        <v>674</v>
      </c>
      <c r="C118" s="1"/>
      <c r="D118" s="1"/>
      <c r="E118" s="115"/>
      <c r="F118" s="1"/>
      <c r="G118" s="166" t="s">
        <v>680</v>
      </c>
      <c r="H118" s="128"/>
    </row>
    <row r="119" spans="1:8" ht="12.75">
      <c r="A119" s="421" t="s">
        <v>834</v>
      </c>
      <c r="B119" s="57" t="s">
        <v>675</v>
      </c>
      <c r="C119" s="16"/>
      <c r="D119" s="16"/>
      <c r="E119" s="424"/>
      <c r="F119" s="16"/>
      <c r="G119" s="425" t="s">
        <v>681</v>
      </c>
      <c r="H119" s="423"/>
    </row>
    <row r="120" spans="1:8" ht="13.5" thickBot="1">
      <c r="A120" s="179" t="s">
        <v>835</v>
      </c>
      <c r="B120" s="180" t="s">
        <v>341</v>
      </c>
      <c r="C120" s="181"/>
      <c r="D120" s="181"/>
      <c r="E120" s="126"/>
      <c r="F120" s="183"/>
      <c r="G120" s="274" t="s">
        <v>682</v>
      </c>
      <c r="H120" s="124"/>
    </row>
    <row r="121" s="295" customFormat="1" ht="11.25">
      <c r="G121" s="580"/>
    </row>
    <row r="122" ht="15">
      <c r="A122" s="136" t="s">
        <v>416</v>
      </c>
    </row>
    <row r="123" s="295" customFormat="1" ht="12" thickBot="1"/>
    <row r="124" spans="1:8" ht="15.75">
      <c r="A124" s="203" t="s">
        <v>810</v>
      </c>
      <c r="B124" s="188"/>
      <c r="C124" s="188"/>
      <c r="D124" s="188"/>
      <c r="E124" s="189"/>
      <c r="F124" s="188"/>
      <c r="G124" s="190" t="s">
        <v>349</v>
      </c>
      <c r="H124" s="189"/>
    </row>
    <row r="125" spans="1:8" ht="15">
      <c r="A125" s="204" t="s">
        <v>811</v>
      </c>
      <c r="B125" s="111" t="s">
        <v>683</v>
      </c>
      <c r="C125" s="111"/>
      <c r="D125" s="111"/>
      <c r="E125" s="185"/>
      <c r="F125" s="111"/>
      <c r="G125" s="332" t="s">
        <v>667</v>
      </c>
      <c r="H125" s="185"/>
    </row>
    <row r="126" spans="1:8" ht="15">
      <c r="A126" s="426" t="s">
        <v>812</v>
      </c>
      <c r="B126" s="119" t="s">
        <v>488</v>
      </c>
      <c r="C126" s="119"/>
      <c r="D126" s="119"/>
      <c r="E126" s="427"/>
      <c r="F126" s="119"/>
      <c r="G126" s="417" t="s">
        <v>682</v>
      </c>
      <c r="H126" s="427"/>
    </row>
    <row r="127" spans="1:8" ht="16.5" thickBot="1">
      <c r="A127" s="435" t="s">
        <v>827</v>
      </c>
      <c r="B127" s="186" t="s">
        <v>828</v>
      </c>
      <c r="C127" s="123"/>
      <c r="D127" s="123"/>
      <c r="E127" s="187"/>
      <c r="F127" s="123"/>
      <c r="G127" s="333" t="s">
        <v>684</v>
      </c>
      <c r="H127" s="187"/>
    </row>
    <row r="128" s="295" customFormat="1" ht="11.25"/>
    <row r="129" ht="18">
      <c r="A129" s="120" t="s">
        <v>829</v>
      </c>
    </row>
    <row r="130" s="295" customFormat="1" ht="11.25"/>
    <row r="131" ht="15">
      <c r="A131" s="107" t="s">
        <v>144</v>
      </c>
    </row>
    <row r="132" ht="15">
      <c r="A132" s="107" t="s">
        <v>685</v>
      </c>
    </row>
    <row r="133" s="295" customFormat="1" ht="12" thickBot="1"/>
    <row r="134" spans="1:8" ht="15.75">
      <c r="A134" s="203" t="s">
        <v>810</v>
      </c>
      <c r="B134" s="188" t="s">
        <v>837</v>
      </c>
      <c r="C134" s="188"/>
      <c r="D134" s="188"/>
      <c r="E134" s="205"/>
      <c r="F134" s="188"/>
      <c r="G134" s="190" t="s">
        <v>80</v>
      </c>
      <c r="H134" s="189"/>
    </row>
    <row r="135" spans="1:8" ht="15">
      <c r="A135" s="204" t="s">
        <v>811</v>
      </c>
      <c r="B135" s="111" t="s">
        <v>838</v>
      </c>
      <c r="C135" s="111"/>
      <c r="D135" s="111"/>
      <c r="E135" s="206"/>
      <c r="F135" s="111"/>
      <c r="G135" s="578">
        <v>7100</v>
      </c>
      <c r="H135" s="185"/>
    </row>
    <row r="136" spans="1:8" ht="15">
      <c r="A136" s="204" t="s">
        <v>812</v>
      </c>
      <c r="B136" s="111" t="s">
        <v>839</v>
      </c>
      <c r="C136" s="111"/>
      <c r="D136" s="111"/>
      <c r="E136" s="206"/>
      <c r="F136" s="111"/>
      <c r="G136" s="578">
        <v>800</v>
      </c>
      <c r="H136" s="185"/>
    </row>
    <row r="137" spans="1:8" ht="15">
      <c r="A137" s="204" t="s">
        <v>827</v>
      </c>
      <c r="B137" s="111" t="s">
        <v>840</v>
      </c>
      <c r="C137" s="111"/>
      <c r="D137" s="111"/>
      <c r="E137" s="206"/>
      <c r="F137" s="111"/>
      <c r="G137" s="578">
        <v>6450</v>
      </c>
      <c r="H137" s="185"/>
    </row>
    <row r="138" spans="1:8" ht="15">
      <c r="A138" s="204" t="s">
        <v>831</v>
      </c>
      <c r="B138" s="111" t="s">
        <v>145</v>
      </c>
      <c r="C138" s="111"/>
      <c r="D138" s="111"/>
      <c r="E138" s="206"/>
      <c r="F138" s="111"/>
      <c r="G138" s="578">
        <v>43400</v>
      </c>
      <c r="H138" s="185"/>
    </row>
    <row r="139" spans="1:8" ht="15">
      <c r="A139" s="204" t="s">
        <v>833</v>
      </c>
      <c r="B139" s="111" t="s">
        <v>841</v>
      </c>
      <c r="C139" s="111"/>
      <c r="D139" s="111"/>
      <c r="E139" s="206"/>
      <c r="F139" s="111"/>
      <c r="G139" s="578">
        <v>1850</v>
      </c>
      <c r="H139" s="185"/>
    </row>
    <row r="140" spans="1:8" ht="15">
      <c r="A140" s="204" t="s">
        <v>834</v>
      </c>
      <c r="B140" s="111" t="s">
        <v>199</v>
      </c>
      <c r="C140" s="111"/>
      <c r="D140" s="111"/>
      <c r="E140" s="206"/>
      <c r="F140" s="111"/>
      <c r="G140" s="578">
        <v>700</v>
      </c>
      <c r="H140" s="185"/>
    </row>
    <row r="141" spans="1:8" ht="15">
      <c r="A141" s="204" t="s">
        <v>835</v>
      </c>
      <c r="B141" s="111" t="s">
        <v>146</v>
      </c>
      <c r="C141" s="111"/>
      <c r="D141" s="111"/>
      <c r="E141" s="206"/>
      <c r="F141" s="111"/>
      <c r="G141" s="578">
        <v>700</v>
      </c>
      <c r="H141" s="185"/>
    </row>
    <row r="142" spans="1:8" ht="15">
      <c r="A142" s="204" t="s">
        <v>89</v>
      </c>
      <c r="B142" s="111" t="s">
        <v>687</v>
      </c>
      <c r="C142" s="111"/>
      <c r="D142" s="111"/>
      <c r="E142" s="206"/>
      <c r="F142" s="111"/>
      <c r="G142" s="578">
        <v>790</v>
      </c>
      <c r="H142" s="185"/>
    </row>
    <row r="143" spans="1:8" ht="15">
      <c r="A143" s="204" t="s">
        <v>836</v>
      </c>
      <c r="B143" s="111" t="s">
        <v>147</v>
      </c>
      <c r="C143" s="111"/>
      <c r="D143" s="111"/>
      <c r="E143" s="206"/>
      <c r="F143" s="111"/>
      <c r="G143" s="578">
        <v>700</v>
      </c>
      <c r="H143" s="185"/>
    </row>
    <row r="144" spans="1:8" ht="15">
      <c r="A144" s="204" t="s">
        <v>90</v>
      </c>
      <c r="B144" s="111" t="s">
        <v>688</v>
      </c>
      <c r="C144" s="111"/>
      <c r="D144" s="111"/>
      <c r="E144" s="206"/>
      <c r="F144" s="111"/>
      <c r="G144" s="578">
        <v>1676</v>
      </c>
      <c r="H144" s="185"/>
    </row>
    <row r="145" spans="1:8" ht="15">
      <c r="A145" s="204" t="s">
        <v>350</v>
      </c>
      <c r="B145" s="111" t="s">
        <v>689</v>
      </c>
      <c r="C145" s="111"/>
      <c r="D145" s="111"/>
      <c r="E145" s="206"/>
      <c r="F145" s="111"/>
      <c r="G145" s="578">
        <v>2190.46</v>
      </c>
      <c r="H145" s="185"/>
    </row>
    <row r="146" spans="1:8" ht="15">
      <c r="A146" s="204" t="s">
        <v>351</v>
      </c>
      <c r="B146" s="134" t="s">
        <v>690</v>
      </c>
      <c r="C146" s="111"/>
      <c r="D146" s="111"/>
      <c r="E146" s="206"/>
      <c r="F146" s="111"/>
      <c r="G146" s="578">
        <v>1210</v>
      </c>
      <c r="H146" s="185"/>
    </row>
    <row r="147" spans="1:8" ht="15">
      <c r="A147" s="204" t="s">
        <v>352</v>
      </c>
      <c r="B147" s="111" t="s">
        <v>148</v>
      </c>
      <c r="C147" s="111"/>
      <c r="D147" s="111"/>
      <c r="E147" s="206"/>
      <c r="F147" s="111"/>
      <c r="G147" s="578">
        <v>862.68</v>
      </c>
      <c r="H147" s="185"/>
    </row>
    <row r="148" spans="1:8" ht="16.5" thickBot="1">
      <c r="A148" s="436" t="s">
        <v>91</v>
      </c>
      <c r="B148" s="186" t="s">
        <v>828</v>
      </c>
      <c r="C148" s="181"/>
      <c r="D148" s="181"/>
      <c r="E148" s="126"/>
      <c r="F148" s="181"/>
      <c r="G148" s="579">
        <f>G135+G136+G137+G138+G139+G140+G141+G142+G143+G144+G145+G146+G147</f>
        <v>68429.14</v>
      </c>
      <c r="H148" s="124"/>
    </row>
    <row r="149" ht="15">
      <c r="A149" s="138" t="s">
        <v>0</v>
      </c>
    </row>
    <row r="150" spans="1:8" ht="15">
      <c r="A150" s="138"/>
      <c r="H150">
        <v>4</v>
      </c>
    </row>
    <row r="151" spans="1:8" ht="15.75">
      <c r="A151" s="139" t="s">
        <v>1</v>
      </c>
      <c r="B151" s="107"/>
      <c r="C151" s="107"/>
      <c r="D151" s="107"/>
      <c r="E151" s="107"/>
      <c r="F151" s="107"/>
      <c r="G151" s="107"/>
      <c r="H151" s="107"/>
    </row>
    <row r="152" spans="1:8" ht="15.75">
      <c r="A152" s="139" t="s">
        <v>203</v>
      </c>
      <c r="B152" s="107"/>
      <c r="C152" s="107"/>
      <c r="D152" s="107"/>
      <c r="E152" s="107"/>
      <c r="F152" s="107"/>
      <c r="G152" s="107"/>
      <c r="H152" s="107"/>
    </row>
    <row r="153" spans="1:8" ht="15.75">
      <c r="A153" s="139" t="s">
        <v>2</v>
      </c>
      <c r="B153" s="107"/>
      <c r="C153" s="107"/>
      <c r="D153" s="107"/>
      <c r="E153" s="107"/>
      <c r="F153" s="107"/>
      <c r="G153" s="107"/>
      <c r="H153" s="107"/>
    </row>
    <row r="154" spans="1:8" ht="14.25">
      <c r="A154" s="127" t="s">
        <v>200</v>
      </c>
      <c r="B154" s="127"/>
      <c r="C154" s="127"/>
      <c r="D154" s="127"/>
      <c r="E154" s="127"/>
      <c r="F154" s="127"/>
      <c r="G154" s="127"/>
      <c r="H154" s="127"/>
    </row>
    <row r="155" spans="1:8" ht="14.25">
      <c r="A155" s="127" t="s">
        <v>201</v>
      </c>
      <c r="B155" s="127"/>
      <c r="C155" s="127"/>
      <c r="D155" s="127"/>
      <c r="E155" s="127"/>
      <c r="F155" s="127"/>
      <c r="G155" s="127"/>
      <c r="H155" s="127"/>
    </row>
    <row r="156" spans="1:8" ht="14.25">
      <c r="A156" s="127" t="s">
        <v>202</v>
      </c>
      <c r="B156" s="127"/>
      <c r="C156" s="127"/>
      <c r="D156" s="127"/>
      <c r="E156" s="127"/>
      <c r="F156" s="127"/>
      <c r="G156" s="127"/>
      <c r="H156" s="127"/>
    </row>
    <row r="157" spans="1:8" ht="14.25">
      <c r="A157" s="127" t="s">
        <v>3</v>
      </c>
      <c r="B157" s="127"/>
      <c r="C157" s="127"/>
      <c r="D157" s="127"/>
      <c r="E157" s="127"/>
      <c r="F157" s="127"/>
      <c r="G157" s="127"/>
      <c r="H157" s="127"/>
    </row>
    <row r="158" spans="1:8" ht="14.25">
      <c r="A158" s="127" t="s">
        <v>4</v>
      </c>
      <c r="B158" s="127"/>
      <c r="C158" s="127"/>
      <c r="D158" s="127"/>
      <c r="E158" s="127"/>
      <c r="F158" s="127"/>
      <c r="G158" s="127"/>
      <c r="H158" s="127"/>
    </row>
    <row r="159" spans="1:8" ht="14.25">
      <c r="A159" s="127" t="s">
        <v>5</v>
      </c>
      <c r="B159" s="127"/>
      <c r="C159" s="127"/>
      <c r="D159" s="127"/>
      <c r="E159" s="127"/>
      <c r="F159" s="127"/>
      <c r="G159" s="127"/>
      <c r="H159" s="127"/>
    </row>
    <row r="160" spans="1:8" ht="14.25">
      <c r="A160" s="127" t="s">
        <v>218</v>
      </c>
      <c r="B160" s="127"/>
      <c r="C160" s="127"/>
      <c r="D160" s="127"/>
      <c r="E160" s="127"/>
      <c r="F160" s="127"/>
      <c r="G160" s="127"/>
      <c r="H160" s="127"/>
    </row>
    <row r="161" spans="1:8" ht="14.25">
      <c r="A161" s="127" t="s">
        <v>219</v>
      </c>
      <c r="B161" s="127"/>
      <c r="C161" s="127"/>
      <c r="D161" s="127"/>
      <c r="E161" s="127"/>
      <c r="F161" s="127"/>
      <c r="G161" s="127"/>
      <c r="H161" s="127"/>
    </row>
    <row r="162" spans="1:8" ht="14.25">
      <c r="A162" s="127" t="s">
        <v>82</v>
      </c>
      <c r="B162" s="127"/>
      <c r="C162" s="127"/>
      <c r="D162" s="127"/>
      <c r="E162" s="127"/>
      <c r="F162" s="127"/>
      <c r="G162" s="127"/>
      <c r="H162" s="127"/>
    </row>
    <row r="163" spans="1:8" ht="14.25">
      <c r="A163" s="127" t="s">
        <v>81</v>
      </c>
      <c r="B163" s="127"/>
      <c r="C163" s="127"/>
      <c r="D163" s="127"/>
      <c r="E163" s="127"/>
      <c r="F163" s="127"/>
      <c r="G163" s="127"/>
      <c r="H163" s="127"/>
    </row>
    <row r="164" spans="1:8" ht="15.75">
      <c r="A164" s="709" t="s">
        <v>819</v>
      </c>
      <c r="B164" s="710"/>
      <c r="C164" s="710"/>
      <c r="D164" s="710"/>
      <c r="E164" s="710"/>
      <c r="F164" s="710"/>
      <c r="G164" s="710"/>
      <c r="H164" s="711"/>
    </row>
    <row r="165" spans="1:8" ht="12.75">
      <c r="A165" s="706" t="s">
        <v>11</v>
      </c>
      <c r="B165" s="707"/>
      <c r="C165" s="707"/>
      <c r="D165" s="707"/>
      <c r="E165" s="707"/>
      <c r="F165" s="707"/>
      <c r="G165" s="707"/>
      <c r="H165" s="708"/>
    </row>
    <row r="166" spans="1:8" ht="12.75">
      <c r="A166" s="706" t="s">
        <v>6</v>
      </c>
      <c r="B166" s="707"/>
      <c r="C166" s="707"/>
      <c r="D166" s="707"/>
      <c r="E166" s="707"/>
      <c r="F166" s="707"/>
      <c r="G166" s="707"/>
      <c r="H166" s="708"/>
    </row>
    <row r="167" spans="1:10" ht="12.75">
      <c r="A167" s="706" t="s">
        <v>818</v>
      </c>
      <c r="B167" s="707"/>
      <c r="C167" s="707"/>
      <c r="D167" s="707"/>
      <c r="E167" s="707"/>
      <c r="F167" s="707"/>
      <c r="G167" s="707"/>
      <c r="H167" s="708"/>
      <c r="J167" s="410"/>
    </row>
    <row r="168" spans="1:8" ht="12.75">
      <c r="A168" s="714" t="s">
        <v>10</v>
      </c>
      <c r="B168" s="715"/>
      <c r="C168" s="715"/>
      <c r="D168" s="715"/>
      <c r="E168" s="715"/>
      <c r="F168" s="715"/>
      <c r="G168" s="715"/>
      <c r="H168" s="716"/>
    </row>
    <row r="169" spans="1:8" ht="11.25" customHeight="1">
      <c r="A169" s="646"/>
      <c r="B169" s="244"/>
      <c r="C169" s="244"/>
      <c r="D169" s="244"/>
      <c r="E169" s="244"/>
      <c r="F169" s="244"/>
      <c r="G169" s="244"/>
      <c r="H169" s="556"/>
    </row>
    <row r="170" spans="1:8" ht="15">
      <c r="A170" s="647" t="s">
        <v>822</v>
      </c>
      <c r="B170" s="259"/>
      <c r="C170" s="259"/>
      <c r="D170" s="259"/>
      <c r="E170" s="259"/>
      <c r="F170" s="259"/>
      <c r="G170" s="259"/>
      <c r="H170" s="557"/>
    </row>
    <row r="171" spans="1:8" ht="15">
      <c r="A171" s="260" t="s">
        <v>823</v>
      </c>
      <c r="B171" s="254"/>
      <c r="C171" s="254"/>
      <c r="D171" s="254"/>
      <c r="E171" s="254"/>
      <c r="F171" s="255"/>
      <c r="G171" s="712" t="s">
        <v>825</v>
      </c>
      <c r="H171" s="713"/>
    </row>
    <row r="172" spans="1:8" ht="15">
      <c r="A172" s="261" t="s">
        <v>824</v>
      </c>
      <c r="B172" s="257"/>
      <c r="C172" s="257"/>
      <c r="D172" s="257"/>
      <c r="E172" s="257"/>
      <c r="F172" s="258"/>
      <c r="G172" s="712" t="s">
        <v>826</v>
      </c>
      <c r="H172" s="713"/>
    </row>
    <row r="173" spans="1:8" ht="15.75">
      <c r="A173" s="262" t="s">
        <v>20</v>
      </c>
      <c r="B173" s="263"/>
      <c r="C173" s="263"/>
      <c r="D173" s="263"/>
      <c r="E173" s="263"/>
      <c r="F173" s="264"/>
      <c r="G173" s="704" t="s">
        <v>294</v>
      </c>
      <c r="H173" s="705"/>
    </row>
    <row r="174" spans="1:9" ht="16.5">
      <c r="A174" s="663" t="s">
        <v>295</v>
      </c>
      <c r="B174" s="72"/>
      <c r="C174" s="17"/>
      <c r="D174" s="17"/>
      <c r="E174" s="17"/>
      <c r="F174" s="17"/>
      <c r="G174" s="17"/>
      <c r="H174" s="17"/>
      <c r="I174" s="661"/>
    </row>
    <row r="175" spans="1:9" ht="13.5">
      <c r="A175" s="428"/>
      <c r="B175" s="72"/>
      <c r="C175" s="17"/>
      <c r="D175" s="17"/>
      <c r="E175" s="17"/>
      <c r="F175" s="17"/>
      <c r="G175" s="17"/>
      <c r="H175" s="17"/>
      <c r="I175" s="17"/>
    </row>
    <row r="176" spans="1:9" ht="12.75">
      <c r="A176" s="208" t="s">
        <v>820</v>
      </c>
      <c r="B176" s="209"/>
      <c r="C176" s="209"/>
      <c r="D176" s="209"/>
      <c r="E176" s="209"/>
      <c r="F176" s="209"/>
      <c r="G176" s="209"/>
      <c r="H176" s="645"/>
      <c r="I176" s="192"/>
    </row>
    <row r="177" spans="1:8" ht="12.75">
      <c r="A177" s="200"/>
      <c r="B177" t="s">
        <v>13</v>
      </c>
      <c r="G177" t="s">
        <v>12</v>
      </c>
      <c r="H177" s="1"/>
    </row>
    <row r="178" spans="1:9" ht="15">
      <c r="A178" s="247" t="s">
        <v>205</v>
      </c>
      <c r="B178" s="248"/>
      <c r="C178" s="248"/>
      <c r="D178" s="406">
        <v>13983497.83</v>
      </c>
      <c r="E178" s="247" t="s">
        <v>378</v>
      </c>
      <c r="F178" s="248"/>
      <c r="G178" s="248"/>
      <c r="H178" s="412">
        <v>13983497.83</v>
      </c>
      <c r="I178" s="575"/>
    </row>
    <row r="179" spans="1:9" s="295" customFormat="1" ht="13.5">
      <c r="A179" s="429"/>
      <c r="B179" s="7"/>
      <c r="C179" s="7"/>
      <c r="D179" s="569"/>
      <c r="E179" s="429"/>
      <c r="F179" s="7"/>
      <c r="G179" s="7"/>
      <c r="H179" s="565"/>
      <c r="I179" s="574"/>
    </row>
    <row r="180" spans="1:9" ht="15">
      <c r="A180" s="194" t="s">
        <v>223</v>
      </c>
      <c r="B180" s="134"/>
      <c r="C180" s="134"/>
      <c r="D180" s="409">
        <v>12951293.1</v>
      </c>
      <c r="E180" s="194" t="s">
        <v>217</v>
      </c>
      <c r="F180" s="134"/>
      <c r="G180" s="134"/>
      <c r="H180" s="566">
        <v>8518377.67</v>
      </c>
      <c r="I180" s="575"/>
    </row>
    <row r="181" spans="1:9" ht="15">
      <c r="A181" s="207" t="s">
        <v>821</v>
      </c>
      <c r="B181" s="134"/>
      <c r="C181" s="134"/>
      <c r="D181" s="411">
        <v>50637.29</v>
      </c>
      <c r="E181" s="207" t="s">
        <v>213</v>
      </c>
      <c r="F181" s="134"/>
      <c r="G181" s="134"/>
      <c r="H181" s="567"/>
      <c r="I181" s="576"/>
    </row>
    <row r="182" spans="1:9" ht="15">
      <c r="A182" s="207" t="s">
        <v>206</v>
      </c>
      <c r="B182" s="134"/>
      <c r="C182" s="134"/>
      <c r="D182" s="411">
        <v>2790670.3</v>
      </c>
      <c r="E182" s="207" t="s">
        <v>212</v>
      </c>
      <c r="F182" s="134"/>
      <c r="G182" s="134"/>
      <c r="H182" s="567">
        <v>8686216.25</v>
      </c>
      <c r="I182" s="576"/>
    </row>
    <row r="183" spans="1:9" ht="15">
      <c r="A183" s="207" t="s">
        <v>207</v>
      </c>
      <c r="B183" s="134"/>
      <c r="C183" s="134"/>
      <c r="D183" s="411">
        <v>4051786.45</v>
      </c>
      <c r="E183" s="207" t="s">
        <v>214</v>
      </c>
      <c r="F183" s="134"/>
      <c r="G183" s="134"/>
      <c r="H183" s="567">
        <v>-337576.9</v>
      </c>
      <c r="I183" s="576"/>
    </row>
    <row r="184" spans="1:9" ht="15">
      <c r="A184" s="207" t="s">
        <v>208</v>
      </c>
      <c r="B184" s="134"/>
      <c r="C184" s="134"/>
      <c r="D184" s="411">
        <v>80480.69</v>
      </c>
      <c r="E184" s="207" t="s">
        <v>382</v>
      </c>
      <c r="F184" s="134"/>
      <c r="G184" s="134"/>
      <c r="H184" s="567"/>
      <c r="I184" s="576"/>
    </row>
    <row r="185" spans="1:9" ht="15">
      <c r="A185" s="207" t="s">
        <v>209</v>
      </c>
      <c r="B185" s="134"/>
      <c r="C185" s="134"/>
      <c r="D185" s="411">
        <v>14878.69</v>
      </c>
      <c r="E185" s="207" t="s">
        <v>383</v>
      </c>
      <c r="F185" s="134"/>
      <c r="G185" s="134"/>
      <c r="H185" s="567">
        <v>169738.32</v>
      </c>
      <c r="I185" s="576"/>
    </row>
    <row r="186" spans="1:9" ht="15">
      <c r="A186" s="207" t="s">
        <v>210</v>
      </c>
      <c r="B186" s="134"/>
      <c r="C186" s="134"/>
      <c r="D186" s="411">
        <v>3678283.65</v>
      </c>
      <c r="E186" s="207"/>
      <c r="F186" s="134"/>
      <c r="G186" s="134"/>
      <c r="H186" s="567"/>
      <c r="I186" s="576"/>
    </row>
    <row r="187" spans="1:9" ht="15">
      <c r="A187" s="207" t="s">
        <v>211</v>
      </c>
      <c r="B187" s="134"/>
      <c r="C187" s="134"/>
      <c r="D187" s="411">
        <v>2284556.03</v>
      </c>
      <c r="E187" s="194" t="s">
        <v>216</v>
      </c>
      <c r="F187" s="134"/>
      <c r="G187" s="134"/>
      <c r="H187" s="566">
        <v>1089428.3</v>
      </c>
      <c r="I187" s="575"/>
    </row>
    <row r="188" spans="1:9" ht="15">
      <c r="A188" s="207"/>
      <c r="B188" s="134"/>
      <c r="C188" s="134"/>
      <c r="D188" s="411"/>
      <c r="E188" s="207" t="s">
        <v>227</v>
      </c>
      <c r="F188" s="134"/>
      <c r="G188" s="134"/>
      <c r="H188" s="567">
        <v>33289.11</v>
      </c>
      <c r="I188" s="576"/>
    </row>
    <row r="189" spans="1:9" ht="15">
      <c r="A189" s="194" t="s">
        <v>215</v>
      </c>
      <c r="B189" s="134"/>
      <c r="C189" s="134"/>
      <c r="D189" s="409">
        <f>D191+D192+D193+D194</f>
        <v>1032204.73</v>
      </c>
      <c r="E189" s="207" t="s">
        <v>228</v>
      </c>
      <c r="F189" s="134"/>
      <c r="G189" s="134"/>
      <c r="H189" s="567">
        <v>701075.78</v>
      </c>
      <c r="I189" s="576"/>
    </row>
    <row r="190" spans="1:9" ht="15">
      <c r="A190" s="207" t="s">
        <v>204</v>
      </c>
      <c r="B190" s="134"/>
      <c r="C190" s="134"/>
      <c r="D190" s="411"/>
      <c r="E190" s="207" t="s">
        <v>229</v>
      </c>
      <c r="F190" s="134"/>
      <c r="G190" s="134"/>
      <c r="H190" s="567">
        <v>121799.58</v>
      </c>
      <c r="I190" s="576"/>
    </row>
    <row r="191" spans="1:9" ht="15">
      <c r="A191" s="207" t="s">
        <v>224</v>
      </c>
      <c r="B191" s="134"/>
      <c r="C191" s="134"/>
      <c r="D191" s="411">
        <v>833270.88</v>
      </c>
      <c r="E191" s="207" t="s">
        <v>230</v>
      </c>
      <c r="F191" s="134"/>
      <c r="G191" s="134"/>
      <c r="H191" s="567">
        <v>191134.37</v>
      </c>
      <c r="I191" s="576"/>
    </row>
    <row r="192" spans="1:9" ht="15">
      <c r="A192" s="207" t="s">
        <v>225</v>
      </c>
      <c r="B192" s="134"/>
      <c r="C192" s="134"/>
      <c r="D192" s="411">
        <v>156500.76</v>
      </c>
      <c r="E192" s="207" t="s">
        <v>204</v>
      </c>
      <c r="F192" s="134"/>
      <c r="G192" s="134"/>
      <c r="H192" s="567"/>
      <c r="I192" s="576"/>
    </row>
    <row r="193" spans="1:9" ht="15">
      <c r="A193" s="207" t="s">
        <v>226</v>
      </c>
      <c r="B193" s="134"/>
      <c r="C193" s="134"/>
      <c r="D193" s="411">
        <v>39897.98</v>
      </c>
      <c r="E193" s="207" t="s">
        <v>224</v>
      </c>
      <c r="F193" s="134"/>
      <c r="G193" s="134"/>
      <c r="H193" s="567">
        <v>42129.46</v>
      </c>
      <c r="I193" s="576"/>
    </row>
    <row r="194" spans="1:9" s="295" customFormat="1" ht="15">
      <c r="A194" s="207" t="s">
        <v>92</v>
      </c>
      <c r="B194" s="7"/>
      <c r="C194" s="7"/>
      <c r="D194" s="411">
        <v>2535.11</v>
      </c>
      <c r="E194" s="145"/>
      <c r="F194" s="7"/>
      <c r="G194" s="7"/>
      <c r="H194" s="568"/>
      <c r="I194" s="577"/>
    </row>
    <row r="195" spans="1:9" ht="16.5">
      <c r="A195" s="207"/>
      <c r="B195" s="134"/>
      <c r="C195" s="134"/>
      <c r="D195" s="407"/>
      <c r="E195" s="194" t="s">
        <v>231</v>
      </c>
      <c r="F195" s="134"/>
      <c r="G195" s="134"/>
      <c r="H195" s="566">
        <v>4375691.86</v>
      </c>
      <c r="I195" s="575"/>
    </row>
    <row r="196" spans="1:9" ht="16.5">
      <c r="A196" s="207"/>
      <c r="B196" s="134"/>
      <c r="C196" s="134"/>
      <c r="D196" s="407"/>
      <c r="E196" s="207" t="s">
        <v>232</v>
      </c>
      <c r="F196" s="134"/>
      <c r="G196" s="134"/>
      <c r="H196" s="567">
        <v>4375691.86</v>
      </c>
      <c r="I196" s="576"/>
    </row>
    <row r="197" spans="1:9" ht="16.5">
      <c r="A197" s="207"/>
      <c r="B197" s="134"/>
      <c r="C197" s="134"/>
      <c r="D197" s="408"/>
      <c r="E197" s="134"/>
      <c r="F197" s="134"/>
      <c r="G197" s="134"/>
      <c r="H197" s="567"/>
      <c r="I197" s="576"/>
    </row>
    <row r="198" spans="1:9" ht="15.75">
      <c r="A198" s="149" t="s">
        <v>233</v>
      </c>
      <c r="B198" s="119"/>
      <c r="C198" s="119"/>
      <c r="D198" s="412">
        <v>13983497.83</v>
      </c>
      <c r="E198" s="246" t="s">
        <v>234</v>
      </c>
      <c r="F198" s="119"/>
      <c r="G198" s="119"/>
      <c r="H198" s="412">
        <v>13983497.83</v>
      </c>
      <c r="I198" s="575"/>
    </row>
    <row r="199" spans="8:9" s="140" customFormat="1" ht="12.75">
      <c r="H199" s="140">
        <v>5</v>
      </c>
      <c r="I199" s="256"/>
    </row>
    <row r="200" spans="1:9" ht="15.75">
      <c r="A200" s="150" t="s">
        <v>14</v>
      </c>
      <c r="B200" s="152"/>
      <c r="C200" s="152"/>
      <c r="D200" s="156"/>
      <c r="E200" s="153"/>
      <c r="F200" s="43"/>
      <c r="G200" s="43"/>
      <c r="H200" s="148"/>
      <c r="I200" s="151"/>
    </row>
    <row r="201" spans="1:9" ht="15">
      <c r="A201" s="160" t="s">
        <v>15</v>
      </c>
      <c r="B201" s="172"/>
      <c r="C201" s="172"/>
      <c r="D201" s="173"/>
      <c r="E201" s="154"/>
      <c r="F201" s="1"/>
      <c r="G201" s="1"/>
      <c r="H201" s="115"/>
      <c r="I201" s="151"/>
    </row>
    <row r="202" spans="1:9" ht="14.25">
      <c r="A202" s="151"/>
      <c r="B202" s="1"/>
      <c r="C202" s="1"/>
      <c r="D202" s="115"/>
      <c r="E202" s="134"/>
      <c r="F202" s="1"/>
      <c r="G202" s="1"/>
      <c r="H202" s="115"/>
      <c r="I202" s="151"/>
    </row>
    <row r="203" spans="1:9" ht="15">
      <c r="A203" s="334" t="s">
        <v>281</v>
      </c>
      <c r="B203" s="335"/>
      <c r="C203" s="335"/>
      <c r="D203" s="336"/>
      <c r="E203" s="154" t="s">
        <v>384</v>
      </c>
      <c r="F203" s="1"/>
      <c r="G203" s="1"/>
      <c r="H203" s="115"/>
      <c r="I203" s="151"/>
    </row>
    <row r="204" spans="1:9" ht="14.25">
      <c r="A204" s="151"/>
      <c r="B204" s="1"/>
      <c r="C204" s="1"/>
      <c r="D204" s="115"/>
      <c r="E204" s="134" t="s">
        <v>385</v>
      </c>
      <c r="F204" s="1"/>
      <c r="G204" s="1"/>
      <c r="H204" s="115"/>
      <c r="I204" s="151"/>
    </row>
    <row r="205" spans="1:9" ht="14.25">
      <c r="A205" s="151"/>
      <c r="B205" s="1"/>
      <c r="C205" s="1"/>
      <c r="D205" s="115"/>
      <c r="E205" s="134" t="s">
        <v>386</v>
      </c>
      <c r="F205" s="1"/>
      <c r="G205" s="1"/>
      <c r="H205" s="115"/>
      <c r="I205" s="151"/>
    </row>
    <row r="206" spans="1:9" ht="14.25">
      <c r="A206" s="151"/>
      <c r="B206" s="1"/>
      <c r="C206" s="1"/>
      <c r="D206" s="115"/>
      <c r="E206" s="134" t="s">
        <v>387</v>
      </c>
      <c r="F206" s="1"/>
      <c r="G206" s="1"/>
      <c r="H206" s="115"/>
      <c r="I206" s="151"/>
    </row>
    <row r="207" spans="1:9" ht="14.25">
      <c r="A207" s="151"/>
      <c r="B207" s="1"/>
      <c r="C207" s="1"/>
      <c r="D207" s="115"/>
      <c r="E207" s="134" t="s">
        <v>388</v>
      </c>
      <c r="F207" s="1"/>
      <c r="G207" s="1"/>
      <c r="H207" s="115"/>
      <c r="I207" s="151"/>
    </row>
    <row r="208" spans="1:9" ht="14.25">
      <c r="A208" s="151"/>
      <c r="B208" s="1"/>
      <c r="C208" s="1"/>
      <c r="D208" s="115"/>
      <c r="E208" s="207" t="s">
        <v>389</v>
      </c>
      <c r="F208" s="1"/>
      <c r="G208" s="1"/>
      <c r="H208" s="115"/>
      <c r="I208" s="151"/>
    </row>
    <row r="209" spans="1:9" ht="14.25">
      <c r="A209" s="151"/>
      <c r="B209" s="1"/>
      <c r="C209" s="1"/>
      <c r="D209" s="115"/>
      <c r="E209" s="134" t="s">
        <v>390</v>
      </c>
      <c r="F209" s="1"/>
      <c r="G209" s="1"/>
      <c r="H209" s="115"/>
      <c r="I209" s="151"/>
    </row>
    <row r="210" spans="1:9" ht="15">
      <c r="A210" s="194"/>
      <c r="B210" s="1"/>
      <c r="C210" s="1"/>
      <c r="D210" s="115"/>
      <c r="E210" s="207" t="s">
        <v>391</v>
      </c>
      <c r="F210" s="1"/>
      <c r="G210" s="1"/>
      <c r="H210" s="115"/>
      <c r="I210" s="151"/>
    </row>
    <row r="211" spans="1:9" ht="15">
      <c r="A211" s="191"/>
      <c r="B211" s="192"/>
      <c r="C211" s="192"/>
      <c r="D211" s="193"/>
      <c r="E211" s="134" t="s">
        <v>696</v>
      </c>
      <c r="F211" s="1"/>
      <c r="G211" s="1"/>
      <c r="H211" s="115"/>
      <c r="I211" s="151"/>
    </row>
    <row r="212" spans="1:9" ht="14.25">
      <c r="A212" s="151"/>
      <c r="B212" s="1"/>
      <c r="C212" s="1"/>
      <c r="D212" s="115"/>
      <c r="E212" s="134" t="s">
        <v>123</v>
      </c>
      <c r="F212" s="1"/>
      <c r="G212" s="1"/>
      <c r="H212" s="115"/>
      <c r="I212" s="151"/>
    </row>
    <row r="213" spans="1:9" ht="14.25">
      <c r="A213" s="151"/>
      <c r="D213" s="115"/>
      <c r="E213" s="127" t="s">
        <v>695</v>
      </c>
      <c r="H213" s="115"/>
      <c r="I213" s="151"/>
    </row>
    <row r="214" spans="1:9" ht="14.25">
      <c r="A214" s="151"/>
      <c r="D214" s="115"/>
      <c r="E214" s="127" t="s">
        <v>697</v>
      </c>
      <c r="H214" s="115"/>
      <c r="I214" s="151"/>
    </row>
    <row r="215" spans="1:9" ht="14.25">
      <c r="A215" s="151"/>
      <c r="B215" s="1"/>
      <c r="C215" s="1"/>
      <c r="D215" s="115"/>
      <c r="E215" s="134"/>
      <c r="F215" s="1"/>
      <c r="G215" s="1"/>
      <c r="H215" s="115"/>
      <c r="I215" s="151"/>
    </row>
    <row r="216" spans="1:9" ht="15">
      <c r="A216" s="334" t="s">
        <v>288</v>
      </c>
      <c r="B216" s="335"/>
      <c r="C216" s="335"/>
      <c r="D216" s="336"/>
      <c r="E216" s="154" t="s">
        <v>282</v>
      </c>
      <c r="F216" s="1"/>
      <c r="G216" s="1"/>
      <c r="H216" s="115"/>
      <c r="I216" s="151"/>
    </row>
    <row r="217" spans="1:9" ht="14.25">
      <c r="A217" s="151"/>
      <c r="B217" s="1"/>
      <c r="C217" s="1"/>
      <c r="D217" s="115"/>
      <c r="E217" s="134" t="s">
        <v>283</v>
      </c>
      <c r="F217" s="1"/>
      <c r="G217" s="1"/>
      <c r="H217" s="115"/>
      <c r="I217" s="151"/>
    </row>
    <row r="218" spans="1:9" ht="14.25">
      <c r="A218" s="151"/>
      <c r="B218" s="1"/>
      <c r="C218" s="1"/>
      <c r="D218" s="115"/>
      <c r="E218" s="134" t="s">
        <v>284</v>
      </c>
      <c r="F218" s="1"/>
      <c r="G218" s="1"/>
      <c r="H218" s="115"/>
      <c r="I218" s="151"/>
    </row>
    <row r="219" spans="1:9" ht="14.25">
      <c r="A219" s="151"/>
      <c r="B219" s="1"/>
      <c r="C219" s="1"/>
      <c r="D219" s="115"/>
      <c r="E219" s="134" t="s">
        <v>285</v>
      </c>
      <c r="F219" s="1"/>
      <c r="G219" s="1"/>
      <c r="H219" s="115"/>
      <c r="I219" s="151"/>
    </row>
    <row r="220" spans="1:9" ht="14.25">
      <c r="A220" s="151"/>
      <c r="B220" s="1"/>
      <c r="C220" s="1"/>
      <c r="D220" s="115"/>
      <c r="E220" s="134" t="s">
        <v>286</v>
      </c>
      <c r="F220" s="1"/>
      <c r="G220" s="1"/>
      <c r="H220" s="115"/>
      <c r="I220" s="151"/>
    </row>
    <row r="221" spans="1:9" ht="14.25">
      <c r="A221" s="151"/>
      <c r="B221" s="1"/>
      <c r="C221" s="1"/>
      <c r="D221" s="115"/>
      <c r="E221" s="207" t="s">
        <v>287</v>
      </c>
      <c r="F221" s="1"/>
      <c r="G221" s="1"/>
      <c r="H221" s="115"/>
      <c r="I221" s="151"/>
    </row>
    <row r="222" spans="1:9" ht="15">
      <c r="A222" s="194"/>
      <c r="B222" s="1"/>
      <c r="C222" s="1"/>
      <c r="D222" s="115"/>
      <c r="E222" s="207" t="s">
        <v>289</v>
      </c>
      <c r="F222" s="1"/>
      <c r="G222" s="1"/>
      <c r="H222" s="115"/>
      <c r="I222" s="151"/>
    </row>
    <row r="223" spans="1:9" ht="15">
      <c r="A223" s="191"/>
      <c r="B223" s="192"/>
      <c r="C223" s="192"/>
      <c r="D223" s="193"/>
      <c r="E223" s="134" t="s">
        <v>290</v>
      </c>
      <c r="F223" s="1"/>
      <c r="G223" s="1"/>
      <c r="H223" s="115"/>
      <c r="I223" s="151"/>
    </row>
    <row r="224" spans="1:9" ht="14.25">
      <c r="A224" s="151"/>
      <c r="D224" s="115"/>
      <c r="E224" s="127" t="s">
        <v>698</v>
      </c>
      <c r="H224" s="115"/>
      <c r="I224" s="151"/>
    </row>
    <row r="225" spans="1:9" ht="14.25">
      <c r="A225" s="151"/>
      <c r="D225" s="115"/>
      <c r="E225" s="127" t="s">
        <v>699</v>
      </c>
      <c r="H225" s="115"/>
      <c r="I225" s="151"/>
    </row>
    <row r="226" spans="1:9" ht="14.25">
      <c r="A226" s="151"/>
      <c r="B226" s="1"/>
      <c r="C226" s="1"/>
      <c r="D226" s="115"/>
      <c r="E226" s="134" t="s">
        <v>700</v>
      </c>
      <c r="F226" s="1"/>
      <c r="G226" s="1"/>
      <c r="H226" s="115"/>
      <c r="I226" s="151"/>
    </row>
    <row r="227" spans="1:9" ht="14.25">
      <c r="A227" s="151"/>
      <c r="B227" s="1"/>
      <c r="C227" s="1"/>
      <c r="D227" s="115"/>
      <c r="E227" s="134"/>
      <c r="F227" s="1"/>
      <c r="G227" s="1"/>
      <c r="H227" s="115"/>
      <c r="I227" s="151"/>
    </row>
    <row r="228" spans="1:9" ht="15">
      <c r="A228" s="334" t="s">
        <v>379</v>
      </c>
      <c r="B228" s="339"/>
      <c r="C228" s="339"/>
      <c r="D228" s="336"/>
      <c r="E228" s="276" t="s">
        <v>291</v>
      </c>
      <c r="F228" s="1"/>
      <c r="G228" s="1"/>
      <c r="H228" s="115"/>
      <c r="I228" s="151"/>
    </row>
    <row r="229" spans="1:9" ht="15">
      <c r="A229" s="191"/>
      <c r="B229" s="327"/>
      <c r="C229" s="327"/>
      <c r="D229" s="328"/>
      <c r="E229" s="134" t="s">
        <v>126</v>
      </c>
      <c r="F229" s="1"/>
      <c r="G229" s="1"/>
      <c r="H229" s="115"/>
      <c r="I229" s="151"/>
    </row>
    <row r="230" spans="1:9" ht="14.25">
      <c r="A230" s="151"/>
      <c r="D230" s="115"/>
      <c r="E230" s="134" t="s">
        <v>399</v>
      </c>
      <c r="F230" s="1"/>
      <c r="G230" s="1"/>
      <c r="H230" s="115"/>
      <c r="I230" s="151"/>
    </row>
    <row r="231" spans="1:9" ht="14.25">
      <c r="A231" s="413"/>
      <c r="B231" s="325"/>
      <c r="C231" s="325"/>
      <c r="D231" s="193"/>
      <c r="E231" s="172" t="s">
        <v>398</v>
      </c>
      <c r="F231" s="141"/>
      <c r="G231" s="141"/>
      <c r="H231" s="142"/>
      <c r="I231" s="151"/>
    </row>
    <row r="232" spans="1:9" ht="14.25">
      <c r="A232" s="151"/>
      <c r="D232" s="115"/>
      <c r="E232" s="134" t="s">
        <v>127</v>
      </c>
      <c r="F232" s="1"/>
      <c r="G232" s="1"/>
      <c r="H232" s="115"/>
      <c r="I232" s="151"/>
    </row>
    <row r="233" spans="1:9" ht="14.25">
      <c r="A233" s="151"/>
      <c r="D233" s="115"/>
      <c r="E233" s="134" t="s">
        <v>125</v>
      </c>
      <c r="F233" s="1"/>
      <c r="G233" s="1"/>
      <c r="H233" s="115"/>
      <c r="I233" s="151"/>
    </row>
    <row r="234" spans="1:9" ht="14.25">
      <c r="A234" s="151"/>
      <c r="D234" s="115"/>
      <c r="E234" s="134" t="s">
        <v>362</v>
      </c>
      <c r="F234" s="1"/>
      <c r="G234" s="1"/>
      <c r="H234" s="115"/>
      <c r="I234" s="151"/>
    </row>
    <row r="235" spans="1:9" ht="14.25">
      <c r="A235" s="151"/>
      <c r="D235" s="115"/>
      <c r="E235" s="134" t="s">
        <v>363</v>
      </c>
      <c r="F235" s="1"/>
      <c r="G235" s="1"/>
      <c r="H235" s="115"/>
      <c r="I235" s="151"/>
    </row>
    <row r="236" spans="1:9" ht="14.25">
      <c r="A236" s="151"/>
      <c r="D236" s="115"/>
      <c r="E236" s="134" t="s">
        <v>236</v>
      </c>
      <c r="F236" s="1"/>
      <c r="G236" s="1"/>
      <c r="H236" s="115"/>
      <c r="I236" s="151"/>
    </row>
    <row r="237" spans="1:9" ht="14.25">
      <c r="A237" s="151"/>
      <c r="D237" s="115"/>
      <c r="E237" s="134" t="s">
        <v>292</v>
      </c>
      <c r="F237" s="1"/>
      <c r="G237" s="1"/>
      <c r="H237" s="115"/>
      <c r="I237" s="151"/>
    </row>
    <row r="238" spans="1:9" ht="14.25">
      <c r="A238" s="151"/>
      <c r="D238" s="115"/>
      <c r="E238" s="134" t="s">
        <v>235</v>
      </c>
      <c r="F238" s="1"/>
      <c r="G238" s="1"/>
      <c r="H238" s="115"/>
      <c r="I238" s="151"/>
    </row>
    <row r="239" spans="1:9" ht="14.25">
      <c r="A239" s="151"/>
      <c r="D239" s="115"/>
      <c r="E239" s="134" t="s">
        <v>579</v>
      </c>
      <c r="F239" s="1"/>
      <c r="G239" s="1"/>
      <c r="H239" s="115"/>
      <c r="I239" s="151"/>
    </row>
    <row r="240" spans="1:9" ht="14.25">
      <c r="A240" s="151"/>
      <c r="D240" s="115"/>
      <c r="E240" s="134" t="s">
        <v>580</v>
      </c>
      <c r="F240" s="1"/>
      <c r="G240" s="1"/>
      <c r="H240" s="115"/>
      <c r="I240" s="151"/>
    </row>
    <row r="241" spans="1:9" ht="14.25">
      <c r="A241" s="151"/>
      <c r="D241" s="115"/>
      <c r="E241" s="134" t="s">
        <v>581</v>
      </c>
      <c r="F241" s="1"/>
      <c r="G241" s="1"/>
      <c r="H241" s="115"/>
      <c r="I241" s="151"/>
    </row>
    <row r="242" spans="1:9" ht="14.25">
      <c r="A242" s="151"/>
      <c r="D242" s="115"/>
      <c r="E242" s="134"/>
      <c r="F242" s="1"/>
      <c r="G242" s="1"/>
      <c r="H242" s="115"/>
      <c r="I242" s="151"/>
    </row>
    <row r="243" spans="1:9" ht="15">
      <c r="A243" s="334" t="s">
        <v>293</v>
      </c>
      <c r="B243" s="335"/>
      <c r="C243" s="335"/>
      <c r="D243" s="336"/>
      <c r="E243" s="276" t="s">
        <v>296</v>
      </c>
      <c r="F243" s="1"/>
      <c r="G243" s="1"/>
      <c r="H243" s="115"/>
      <c r="I243" s="151"/>
    </row>
    <row r="244" spans="1:9" ht="14.25">
      <c r="A244" s="151"/>
      <c r="B244" s="1"/>
      <c r="C244" s="1"/>
      <c r="D244" s="115"/>
      <c r="E244" s="134" t="s">
        <v>297</v>
      </c>
      <c r="F244" s="1"/>
      <c r="G244" s="1"/>
      <c r="H244" s="115"/>
      <c r="I244" s="151"/>
    </row>
    <row r="245" spans="1:9" ht="14.25">
      <c r="A245" s="151"/>
      <c r="B245" s="1"/>
      <c r="C245" s="1"/>
      <c r="D245" s="115"/>
      <c r="E245" s="134" t="s">
        <v>701</v>
      </c>
      <c r="F245" s="1"/>
      <c r="G245" s="1"/>
      <c r="H245" s="115"/>
      <c r="I245" s="151"/>
    </row>
    <row r="246" spans="1:9" ht="14.25">
      <c r="A246" s="151"/>
      <c r="B246" s="1"/>
      <c r="C246" s="1"/>
      <c r="D246" s="115"/>
      <c r="E246" s="134" t="s">
        <v>702</v>
      </c>
      <c r="F246" s="1"/>
      <c r="G246" s="1"/>
      <c r="H246" s="115"/>
      <c r="I246" s="151"/>
    </row>
    <row r="247" spans="1:9" ht="14.25">
      <c r="A247" s="151"/>
      <c r="D247" s="115"/>
      <c r="E247" s="134"/>
      <c r="F247" s="1"/>
      <c r="G247" s="1"/>
      <c r="H247" s="115"/>
      <c r="I247" s="151"/>
    </row>
    <row r="248" spans="1:9" ht="14.25">
      <c r="A248" s="151"/>
      <c r="D248" s="115"/>
      <c r="E248" s="134"/>
      <c r="F248" s="1"/>
      <c r="G248" s="1"/>
      <c r="H248" s="115"/>
      <c r="I248" s="151"/>
    </row>
    <row r="249" spans="1:9" ht="14.25">
      <c r="A249" s="151"/>
      <c r="D249" s="115"/>
      <c r="E249" s="134"/>
      <c r="F249" s="1"/>
      <c r="G249" s="1"/>
      <c r="H249" s="115">
        <v>20</v>
      </c>
      <c r="I249" s="155"/>
    </row>
    <row r="250" spans="1:9" ht="15">
      <c r="A250" s="150" t="s">
        <v>14</v>
      </c>
      <c r="B250" s="152"/>
      <c r="C250" s="152"/>
      <c r="D250" s="156"/>
      <c r="E250" s="152"/>
      <c r="F250" s="43"/>
      <c r="G250" s="43"/>
      <c r="H250" s="148"/>
      <c r="I250" s="200"/>
    </row>
    <row r="251" spans="1:9" ht="15">
      <c r="A251" s="160" t="s">
        <v>15</v>
      </c>
      <c r="B251" s="172"/>
      <c r="C251" s="172"/>
      <c r="D251" s="173"/>
      <c r="E251" s="134"/>
      <c r="F251" s="1"/>
      <c r="G251" s="1"/>
      <c r="H251" s="115"/>
      <c r="I251" s="151"/>
    </row>
    <row r="252" spans="1:9" ht="14.25">
      <c r="A252" s="151"/>
      <c r="B252" s="1"/>
      <c r="C252" s="1"/>
      <c r="D252" s="115"/>
      <c r="E252" s="134"/>
      <c r="F252" s="1"/>
      <c r="G252" s="1"/>
      <c r="H252" s="115"/>
      <c r="I252" s="151"/>
    </row>
    <row r="253" spans="1:9" ht="15">
      <c r="A253" s="334" t="s">
        <v>380</v>
      </c>
      <c r="B253" s="335"/>
      <c r="C253" s="335"/>
      <c r="D253" s="338"/>
      <c r="E253" s="276" t="s">
        <v>298</v>
      </c>
      <c r="F253" s="1"/>
      <c r="G253" s="1"/>
      <c r="H253" s="115"/>
      <c r="I253" s="151"/>
    </row>
    <row r="254" spans="1:9" ht="15">
      <c r="A254" s="191"/>
      <c r="B254" s="327"/>
      <c r="C254" s="327"/>
      <c r="D254" s="328"/>
      <c r="E254" s="134" t="s">
        <v>299</v>
      </c>
      <c r="F254" s="1"/>
      <c r="G254" s="1"/>
      <c r="H254" s="115"/>
      <c r="I254" s="151"/>
    </row>
    <row r="255" spans="1:9" ht="14.25">
      <c r="A255" s="151"/>
      <c r="B255" s="1"/>
      <c r="C255" s="1"/>
      <c r="D255" s="115"/>
      <c r="E255" s="134" t="s">
        <v>300</v>
      </c>
      <c r="F255" s="1"/>
      <c r="G255" s="1"/>
      <c r="H255" s="115"/>
      <c r="I255" s="151"/>
    </row>
    <row r="256" spans="1:9" ht="14.25">
      <c r="A256" s="151"/>
      <c r="B256" s="1"/>
      <c r="C256" s="1"/>
      <c r="D256" s="115"/>
      <c r="E256" s="134" t="s">
        <v>703</v>
      </c>
      <c r="F256" s="1"/>
      <c r="G256" s="1"/>
      <c r="H256" s="115"/>
      <c r="I256" s="151"/>
    </row>
    <row r="257" spans="1:9" ht="14.25">
      <c r="A257" s="151"/>
      <c r="B257" s="1"/>
      <c r="C257" s="1"/>
      <c r="D257" s="115"/>
      <c r="E257" s="134" t="s">
        <v>702</v>
      </c>
      <c r="F257" s="1"/>
      <c r="G257" s="1"/>
      <c r="H257" s="115"/>
      <c r="I257" s="151"/>
    </row>
    <row r="258" spans="1:9" ht="14.25">
      <c r="A258" s="151"/>
      <c r="B258" s="1"/>
      <c r="C258" s="1"/>
      <c r="D258" s="115"/>
      <c r="E258" s="134"/>
      <c r="F258" s="1"/>
      <c r="G258" s="1"/>
      <c r="H258" s="115"/>
      <c r="I258" s="151"/>
    </row>
    <row r="259" spans="1:9" ht="15">
      <c r="A259" s="337" t="s">
        <v>381</v>
      </c>
      <c r="B259" s="340"/>
      <c r="C259" s="340"/>
      <c r="D259" s="338"/>
      <c r="E259" s="276" t="s">
        <v>301</v>
      </c>
      <c r="F259" s="1"/>
      <c r="G259" s="1"/>
      <c r="H259" s="115"/>
      <c r="I259" s="151"/>
    </row>
    <row r="260" spans="1:9" ht="15">
      <c r="A260" s="191"/>
      <c r="B260" s="327"/>
      <c r="C260" s="327"/>
      <c r="D260" s="328"/>
      <c r="E260" s="134" t="s">
        <v>365</v>
      </c>
      <c r="F260" s="1"/>
      <c r="G260" s="1"/>
      <c r="H260" s="115"/>
      <c r="I260" s="151"/>
    </row>
    <row r="261" spans="1:9" ht="14.25">
      <c r="A261" s="151"/>
      <c r="B261" s="1"/>
      <c r="C261" s="1"/>
      <c r="D261" s="115"/>
      <c r="E261" s="172" t="s">
        <v>366</v>
      </c>
      <c r="F261" s="141"/>
      <c r="G261" s="141"/>
      <c r="H261" s="142"/>
      <c r="I261" s="151"/>
    </row>
    <row r="262" spans="1:9" ht="14.25">
      <c r="A262" s="151"/>
      <c r="B262" s="1"/>
      <c r="C262" s="1"/>
      <c r="D262" s="115"/>
      <c r="E262" s="134" t="s">
        <v>367</v>
      </c>
      <c r="F262" s="1"/>
      <c r="G262" s="1"/>
      <c r="H262" s="115"/>
      <c r="I262" s="151"/>
    </row>
    <row r="263" spans="1:9" ht="14.25">
      <c r="A263" s="151"/>
      <c r="B263" s="1"/>
      <c r="C263" s="1"/>
      <c r="D263" s="115"/>
      <c r="E263" s="134" t="s">
        <v>368</v>
      </c>
      <c r="F263" s="1"/>
      <c r="G263" s="1"/>
      <c r="H263" s="115"/>
      <c r="I263" s="151"/>
    </row>
    <row r="264" spans="1:9" ht="14.25">
      <c r="A264" s="151"/>
      <c r="B264" s="1"/>
      <c r="C264" s="1"/>
      <c r="D264" s="115"/>
      <c r="E264" s="134" t="s">
        <v>369</v>
      </c>
      <c r="F264" s="1"/>
      <c r="G264" s="1"/>
      <c r="H264" s="115"/>
      <c r="I264" s="151"/>
    </row>
    <row r="265" spans="1:9" ht="14.25">
      <c r="A265" s="151"/>
      <c r="B265" s="1"/>
      <c r="C265" s="1"/>
      <c r="D265" s="115"/>
      <c r="E265" s="134" t="s">
        <v>302</v>
      </c>
      <c r="F265" s="1"/>
      <c r="G265" s="1"/>
      <c r="H265" s="115"/>
      <c r="I265" s="151"/>
    </row>
    <row r="266" spans="1:9" ht="14.25">
      <c r="A266" s="151"/>
      <c r="B266" s="1"/>
      <c r="C266" s="1"/>
      <c r="D266" s="115"/>
      <c r="E266" s="134" t="s">
        <v>303</v>
      </c>
      <c r="F266" s="1"/>
      <c r="G266" s="1"/>
      <c r="H266" s="115"/>
      <c r="I266" s="151"/>
    </row>
    <row r="267" spans="1:9" ht="14.25">
      <c r="A267" s="151"/>
      <c r="B267" s="1"/>
      <c r="C267" s="1"/>
      <c r="D267" s="115"/>
      <c r="E267" s="134" t="s">
        <v>313</v>
      </c>
      <c r="F267" s="1"/>
      <c r="G267" s="1"/>
      <c r="H267" s="115"/>
      <c r="I267" s="151"/>
    </row>
    <row r="268" spans="1:9" ht="14.25">
      <c r="A268" s="151"/>
      <c r="B268" s="1"/>
      <c r="C268" s="1"/>
      <c r="D268" s="115"/>
      <c r="E268" s="134" t="s">
        <v>314</v>
      </c>
      <c r="F268" s="1"/>
      <c r="G268" s="1"/>
      <c r="H268" s="115"/>
      <c r="I268" s="151"/>
    </row>
    <row r="269" spans="1:9" ht="14.25">
      <c r="A269" s="151"/>
      <c r="B269" s="1"/>
      <c r="C269" s="1"/>
      <c r="D269" s="115"/>
      <c r="E269" s="134" t="s">
        <v>704</v>
      </c>
      <c r="F269" s="1"/>
      <c r="G269" s="1"/>
      <c r="H269" s="115"/>
      <c r="I269" s="151"/>
    </row>
    <row r="270" spans="1:9" ht="14.25">
      <c r="A270" s="151"/>
      <c r="B270" s="1"/>
      <c r="C270" s="1"/>
      <c r="D270" s="115"/>
      <c r="E270" s="134" t="s">
        <v>315</v>
      </c>
      <c r="F270" s="1"/>
      <c r="G270" s="1"/>
      <c r="H270" s="115"/>
      <c r="I270" s="151"/>
    </row>
    <row r="271" spans="1:9" ht="14.25">
      <c r="A271" s="151"/>
      <c r="B271" s="1"/>
      <c r="C271" s="1"/>
      <c r="D271" s="115"/>
      <c r="E271" s="134" t="s">
        <v>316</v>
      </c>
      <c r="F271" s="1"/>
      <c r="G271" s="1"/>
      <c r="H271" s="115"/>
      <c r="I271" s="151"/>
    </row>
    <row r="272" spans="1:9" ht="14.25">
      <c r="A272" s="151"/>
      <c r="B272" s="1"/>
      <c r="C272" s="1"/>
      <c r="D272" s="115"/>
      <c r="E272" s="134" t="s">
        <v>705</v>
      </c>
      <c r="F272" s="1"/>
      <c r="G272" s="1"/>
      <c r="H272" s="115"/>
      <c r="I272" s="151"/>
    </row>
    <row r="273" spans="1:9" ht="14.25">
      <c r="A273" s="151"/>
      <c r="B273" s="1"/>
      <c r="C273" s="1"/>
      <c r="D273" s="115"/>
      <c r="E273" s="134" t="s">
        <v>706</v>
      </c>
      <c r="F273" s="1"/>
      <c r="G273" s="1"/>
      <c r="H273" s="115"/>
      <c r="I273" s="151"/>
    </row>
    <row r="274" spans="1:9" ht="14.25">
      <c r="A274" s="151"/>
      <c r="B274" s="1"/>
      <c r="C274" s="1"/>
      <c r="D274" s="115"/>
      <c r="E274" s="134"/>
      <c r="F274" s="1"/>
      <c r="G274" s="1"/>
      <c r="H274" s="115"/>
      <c r="I274" s="151"/>
    </row>
    <row r="275" spans="1:9" ht="15">
      <c r="A275" s="337" t="s">
        <v>237</v>
      </c>
      <c r="B275" s="335"/>
      <c r="C275" s="335"/>
      <c r="D275" s="336"/>
      <c r="E275" s="276" t="s">
        <v>364</v>
      </c>
      <c r="F275" s="1"/>
      <c r="G275" s="1"/>
      <c r="H275" s="115"/>
      <c r="I275" s="151"/>
    </row>
    <row r="276" spans="1:9" ht="14.25">
      <c r="A276" s="151"/>
      <c r="B276" s="1"/>
      <c r="C276" s="1"/>
      <c r="D276" s="115"/>
      <c r="E276" s="134" t="s">
        <v>370</v>
      </c>
      <c r="F276" s="1"/>
      <c r="G276" s="1"/>
      <c r="H276" s="115"/>
      <c r="I276" s="151"/>
    </row>
    <row r="277" spans="1:9" ht="14.25">
      <c r="A277" s="151"/>
      <c r="B277" s="1"/>
      <c r="C277" s="1"/>
      <c r="D277" s="115"/>
      <c r="E277" s="172" t="s">
        <v>394</v>
      </c>
      <c r="F277" s="141"/>
      <c r="G277" s="141"/>
      <c r="H277" s="142"/>
      <c r="I277" s="151"/>
    </row>
    <row r="278" spans="1:9" ht="14.25">
      <c r="A278" s="151"/>
      <c r="B278" s="1"/>
      <c r="C278" s="1"/>
      <c r="D278" s="115"/>
      <c r="E278" s="134" t="s">
        <v>395</v>
      </c>
      <c r="F278" s="1"/>
      <c r="G278" s="1"/>
      <c r="H278" s="115"/>
      <c r="I278" s="151"/>
    </row>
    <row r="279" spans="1:9" ht="15">
      <c r="A279" s="194"/>
      <c r="B279" s="134"/>
      <c r="C279" s="134"/>
      <c r="D279" s="135"/>
      <c r="E279" s="134" t="s">
        <v>396</v>
      </c>
      <c r="F279" s="1"/>
      <c r="G279" s="1"/>
      <c r="H279" s="115"/>
      <c r="I279" s="151"/>
    </row>
    <row r="280" spans="1:9" ht="14.25">
      <c r="A280" s="151"/>
      <c r="B280" s="1"/>
      <c r="C280" s="1"/>
      <c r="D280" s="115"/>
      <c r="E280" s="134" t="s">
        <v>397</v>
      </c>
      <c r="F280" s="1"/>
      <c r="G280" s="1"/>
      <c r="H280" s="115"/>
      <c r="I280" s="151"/>
    </row>
    <row r="281" spans="1:9" ht="14.25">
      <c r="A281" s="414"/>
      <c r="B281" s="192"/>
      <c r="C281" s="192"/>
      <c r="D281" s="193"/>
      <c r="E281" s="134" t="s">
        <v>238</v>
      </c>
      <c r="F281" s="1"/>
      <c r="G281" s="1"/>
      <c r="H281" s="115"/>
      <c r="I281" s="151"/>
    </row>
    <row r="282" spans="1:9" ht="14.25">
      <c r="A282" s="414"/>
      <c r="B282" s="192"/>
      <c r="C282" s="192"/>
      <c r="D282" s="193"/>
      <c r="E282" s="134" t="s">
        <v>239</v>
      </c>
      <c r="F282" s="1"/>
      <c r="G282" s="1"/>
      <c r="H282" s="115"/>
      <c r="I282" s="151"/>
    </row>
    <row r="283" spans="1:9" ht="14.25">
      <c r="A283" s="414"/>
      <c r="B283" s="192"/>
      <c r="C283" s="192"/>
      <c r="D283" s="193"/>
      <c r="E283" s="134" t="s">
        <v>317</v>
      </c>
      <c r="F283" s="1"/>
      <c r="G283" s="1"/>
      <c r="H283" s="115"/>
      <c r="I283" s="151"/>
    </row>
    <row r="284" spans="1:9" ht="14.25">
      <c r="A284" s="414"/>
      <c r="B284" s="192"/>
      <c r="C284" s="192"/>
      <c r="D284" s="193"/>
      <c r="E284" s="134" t="s">
        <v>318</v>
      </c>
      <c r="F284" s="1"/>
      <c r="G284" s="1"/>
      <c r="H284" s="115"/>
      <c r="I284" s="151"/>
    </row>
    <row r="285" spans="1:9" ht="14.25">
      <c r="A285" s="414"/>
      <c r="B285" s="192"/>
      <c r="C285" s="192"/>
      <c r="D285" s="193"/>
      <c r="E285" s="134" t="s">
        <v>709</v>
      </c>
      <c r="F285" s="1"/>
      <c r="G285" s="1"/>
      <c r="H285" s="115"/>
      <c r="I285" s="151"/>
    </row>
    <row r="286" spans="1:9" ht="14.25">
      <c r="A286" s="414"/>
      <c r="B286" s="192"/>
      <c r="C286" s="192"/>
      <c r="D286" s="193"/>
      <c r="E286" s="134" t="s">
        <v>319</v>
      </c>
      <c r="F286" s="1"/>
      <c r="G286" s="1"/>
      <c r="H286" s="115"/>
      <c r="I286" s="151"/>
    </row>
    <row r="287" spans="1:9" ht="14.25">
      <c r="A287" s="414"/>
      <c r="B287" s="192"/>
      <c r="C287" s="192"/>
      <c r="D287" s="193"/>
      <c r="E287" s="134" t="s">
        <v>320</v>
      </c>
      <c r="F287" s="1"/>
      <c r="G287" s="1"/>
      <c r="H287" s="115"/>
      <c r="I287" s="151"/>
    </row>
    <row r="288" spans="1:9" ht="14.25">
      <c r="A288" s="414"/>
      <c r="B288" s="192"/>
      <c r="C288" s="192"/>
      <c r="D288" s="193"/>
      <c r="E288" s="134" t="s">
        <v>707</v>
      </c>
      <c r="F288" s="1"/>
      <c r="G288" s="1"/>
      <c r="H288" s="115"/>
      <c r="I288" s="151"/>
    </row>
    <row r="289" spans="1:9" ht="14.25">
      <c r="A289" s="414"/>
      <c r="B289" s="192"/>
      <c r="C289" s="192"/>
      <c r="D289" s="193"/>
      <c r="E289" s="134" t="s">
        <v>708</v>
      </c>
      <c r="F289" s="1"/>
      <c r="G289" s="1"/>
      <c r="H289" s="115"/>
      <c r="I289" s="151"/>
    </row>
    <row r="290" spans="1:9" ht="14.25">
      <c r="A290" s="414"/>
      <c r="B290" s="192"/>
      <c r="C290" s="192"/>
      <c r="D290" s="193"/>
      <c r="E290" s="134"/>
      <c r="F290" s="1"/>
      <c r="G290" s="1"/>
      <c r="H290" s="115"/>
      <c r="I290" s="151"/>
    </row>
    <row r="291" spans="1:9" ht="15">
      <c r="A291" s="337" t="s">
        <v>830</v>
      </c>
      <c r="B291" s="335"/>
      <c r="C291" s="335"/>
      <c r="D291" s="336"/>
      <c r="E291" s="276" t="s">
        <v>321</v>
      </c>
      <c r="F291" s="1"/>
      <c r="G291" s="1"/>
      <c r="H291" s="115"/>
      <c r="I291" s="151"/>
    </row>
    <row r="292" spans="1:9" ht="14.25">
      <c r="A292" s="151"/>
      <c r="B292" s="1"/>
      <c r="C292" s="1"/>
      <c r="D292" s="115"/>
      <c r="E292" s="134" t="s">
        <v>240</v>
      </c>
      <c r="F292" s="1"/>
      <c r="G292" s="1"/>
      <c r="H292" s="115"/>
      <c r="I292" s="151"/>
    </row>
    <row r="293" spans="1:9" ht="14.25">
      <c r="A293" s="151"/>
      <c r="B293" s="1"/>
      <c r="C293" s="1"/>
      <c r="D293" s="115"/>
      <c r="E293" s="172" t="s">
        <v>241</v>
      </c>
      <c r="F293" s="141"/>
      <c r="G293" s="141"/>
      <c r="H293" s="640" t="s">
        <v>242</v>
      </c>
      <c r="I293" s="151"/>
    </row>
    <row r="294" spans="1:9" ht="14.25">
      <c r="A294" s="151"/>
      <c r="B294" s="1"/>
      <c r="C294" s="1"/>
      <c r="D294" s="115"/>
      <c r="E294" s="134" t="s">
        <v>243</v>
      </c>
      <c r="F294" s="1"/>
      <c r="G294" s="1"/>
      <c r="H294" s="115"/>
      <c r="I294" s="151"/>
    </row>
    <row r="295" spans="1:9" ht="14.25">
      <c r="A295" s="151"/>
      <c r="B295" s="1"/>
      <c r="C295" s="1"/>
      <c r="D295" s="115"/>
      <c r="E295" s="134" t="s">
        <v>244</v>
      </c>
      <c r="F295" s="1"/>
      <c r="G295" s="1"/>
      <c r="H295" s="115"/>
      <c r="I295" s="151"/>
    </row>
    <row r="296" spans="1:9" ht="14.25">
      <c r="A296" s="151"/>
      <c r="B296" s="1"/>
      <c r="C296" s="1"/>
      <c r="D296" s="115"/>
      <c r="E296" s="134" t="s">
        <v>322</v>
      </c>
      <c r="F296" s="1"/>
      <c r="G296" s="1"/>
      <c r="H296" s="115"/>
      <c r="I296" s="151"/>
    </row>
    <row r="297" spans="1:9" ht="14.25">
      <c r="A297" s="151"/>
      <c r="B297" s="1"/>
      <c r="C297" s="1"/>
      <c r="D297" s="115"/>
      <c r="E297" s="134" t="s">
        <v>323</v>
      </c>
      <c r="F297" s="1"/>
      <c r="G297" s="1"/>
      <c r="H297" s="115"/>
      <c r="I297" s="151"/>
    </row>
    <row r="298" spans="1:9" ht="14.25">
      <c r="A298" s="151"/>
      <c r="B298" s="1"/>
      <c r="C298" s="1"/>
      <c r="D298" s="115"/>
      <c r="E298" s="134"/>
      <c r="F298" s="1"/>
      <c r="G298" s="1"/>
      <c r="H298" s="115"/>
      <c r="I298" s="151"/>
    </row>
    <row r="299" spans="1:9" ht="14.25">
      <c r="A299" s="414"/>
      <c r="B299" s="192"/>
      <c r="C299" s="192"/>
      <c r="D299" s="193"/>
      <c r="E299" s="134"/>
      <c r="F299" s="1"/>
      <c r="G299" s="1"/>
      <c r="H299" s="115">
        <v>21</v>
      </c>
      <c r="I299" s="151"/>
    </row>
    <row r="300" spans="1:9" ht="15">
      <c r="A300" s="150" t="s">
        <v>14</v>
      </c>
      <c r="B300" s="152"/>
      <c r="C300" s="152"/>
      <c r="D300" s="156"/>
      <c r="E300" s="152"/>
      <c r="F300" s="43"/>
      <c r="G300" s="43"/>
      <c r="H300" s="148"/>
      <c r="I300" s="1"/>
    </row>
    <row r="301" spans="1:9" ht="15">
      <c r="A301" s="160" t="s">
        <v>15</v>
      </c>
      <c r="B301" s="172"/>
      <c r="C301" s="172"/>
      <c r="D301" s="173"/>
      <c r="E301" s="134"/>
      <c r="F301" s="1"/>
      <c r="G301" s="1"/>
      <c r="H301" s="115"/>
      <c r="I301" s="1"/>
    </row>
    <row r="302" spans="1:9" ht="14.25">
      <c r="A302" s="414"/>
      <c r="B302" s="192"/>
      <c r="C302" s="192"/>
      <c r="D302" s="193"/>
      <c r="E302" s="134"/>
      <c r="F302" s="1"/>
      <c r="G302" s="1"/>
      <c r="H302" s="115"/>
      <c r="I302" s="1"/>
    </row>
    <row r="303" spans="1:9" ht="14.25">
      <c r="A303" s="337" t="s">
        <v>830</v>
      </c>
      <c r="B303" s="335"/>
      <c r="C303" s="335"/>
      <c r="D303" s="336"/>
      <c r="E303" s="134" t="s">
        <v>715</v>
      </c>
      <c r="F303" s="1"/>
      <c r="G303" s="1"/>
      <c r="H303" s="115"/>
      <c r="I303" s="1"/>
    </row>
    <row r="304" spans="1:9" ht="14.25">
      <c r="A304" s="151"/>
      <c r="B304" s="1"/>
      <c r="C304" s="1"/>
      <c r="D304" s="115"/>
      <c r="E304" s="134" t="s">
        <v>710</v>
      </c>
      <c r="F304" s="1"/>
      <c r="G304" s="1"/>
      <c r="H304" s="115"/>
      <c r="I304" s="1"/>
    </row>
    <row r="305" spans="1:9" ht="14.25">
      <c r="A305" s="151"/>
      <c r="B305" s="1"/>
      <c r="C305" s="1"/>
      <c r="D305" s="115"/>
      <c r="E305" s="134" t="s">
        <v>711</v>
      </c>
      <c r="F305" s="1"/>
      <c r="G305" s="1"/>
      <c r="H305" s="115"/>
      <c r="I305" s="1"/>
    </row>
    <row r="306" spans="1:9" ht="14.25">
      <c r="A306" s="151"/>
      <c r="B306" s="1"/>
      <c r="C306" s="1"/>
      <c r="D306" s="115"/>
      <c r="E306" s="134" t="s">
        <v>712</v>
      </c>
      <c r="F306" s="1"/>
      <c r="G306" s="1"/>
      <c r="H306" s="115"/>
      <c r="I306" s="1"/>
    </row>
    <row r="307" spans="1:9" ht="14.25">
      <c r="A307" s="151"/>
      <c r="B307" s="1"/>
      <c r="C307" s="1"/>
      <c r="D307" s="115"/>
      <c r="E307" s="134" t="s">
        <v>713</v>
      </c>
      <c r="F307" s="1"/>
      <c r="G307" s="1"/>
      <c r="H307" s="115"/>
      <c r="I307" s="1"/>
    </row>
    <row r="308" spans="1:9" ht="14.25">
      <c r="A308" s="151"/>
      <c r="B308" s="1"/>
      <c r="C308" s="1"/>
      <c r="D308" s="115"/>
      <c r="E308" s="134" t="s">
        <v>714</v>
      </c>
      <c r="F308" s="1"/>
      <c r="G308" s="1"/>
      <c r="H308" s="115"/>
      <c r="I308" s="1"/>
    </row>
    <row r="309" spans="1:8" ht="14.25">
      <c r="A309" s="151"/>
      <c r="D309" s="115"/>
      <c r="E309" s="344"/>
      <c r="F309" s="39"/>
      <c r="G309" s="39"/>
      <c r="H309" s="147"/>
    </row>
    <row r="310" spans="1:9" ht="15">
      <c r="A310" s="157" t="s">
        <v>258</v>
      </c>
      <c r="B310" s="43"/>
      <c r="C310" s="43"/>
      <c r="D310" s="148"/>
      <c r="E310" s="158" t="s">
        <v>268</v>
      </c>
      <c r="F310" s="43"/>
      <c r="G310" s="43"/>
      <c r="H310" s="148"/>
      <c r="I310" s="1"/>
    </row>
    <row r="311" spans="1:9" ht="15">
      <c r="A311" s="160" t="s">
        <v>259</v>
      </c>
      <c r="B311" s="141"/>
      <c r="C311" s="141"/>
      <c r="D311" s="142"/>
      <c r="E311" s="134" t="s">
        <v>537</v>
      </c>
      <c r="F311" s="1"/>
      <c r="G311" s="1"/>
      <c r="H311" s="135" t="s">
        <v>436</v>
      </c>
      <c r="I311" s="1"/>
    </row>
    <row r="312" spans="1:9" ht="15">
      <c r="A312" s="160" t="s">
        <v>260</v>
      </c>
      <c r="B312" s="141"/>
      <c r="C312" s="141"/>
      <c r="D312" s="142"/>
      <c r="E312" s="159" t="s">
        <v>538</v>
      </c>
      <c r="F312" s="1"/>
      <c r="G312" s="1"/>
      <c r="H312" s="641" t="s">
        <v>437</v>
      </c>
      <c r="I312" s="1"/>
    </row>
    <row r="313" spans="1:9" ht="14.25">
      <c r="A313" s="151"/>
      <c r="B313" s="1"/>
      <c r="C313" s="1"/>
      <c r="D313" s="115"/>
      <c r="E313" s="134" t="s">
        <v>468</v>
      </c>
      <c r="F313" s="1"/>
      <c r="G313" s="166"/>
      <c r="H313" s="642" t="s">
        <v>438</v>
      </c>
      <c r="I313" s="1"/>
    </row>
    <row r="314" spans="1:9" ht="15">
      <c r="A314" s="151"/>
      <c r="B314" s="1"/>
      <c r="C314" s="1"/>
      <c r="D314" s="115"/>
      <c r="E314" s="154" t="s">
        <v>269</v>
      </c>
      <c r="F314" s="1"/>
      <c r="G314" s="1"/>
      <c r="H314" s="115"/>
      <c r="I314" s="1"/>
    </row>
    <row r="315" spans="1:9" ht="14.25">
      <c r="A315" s="151"/>
      <c r="B315" s="1"/>
      <c r="C315" s="1"/>
      <c r="D315" s="115"/>
      <c r="E315" s="134" t="s">
        <v>537</v>
      </c>
      <c r="F315" s="1"/>
      <c r="G315" s="1"/>
      <c r="H315" s="135" t="s">
        <v>542</v>
      </c>
      <c r="I315" s="1"/>
    </row>
    <row r="316" spans="1:9" ht="14.25">
      <c r="A316" s="151"/>
      <c r="B316" s="1"/>
      <c r="C316" s="1"/>
      <c r="D316" s="115"/>
      <c r="E316" s="159" t="s">
        <v>538</v>
      </c>
      <c r="F316" s="1"/>
      <c r="G316" s="1"/>
      <c r="H316" s="641" t="s">
        <v>543</v>
      </c>
      <c r="I316" s="1"/>
    </row>
    <row r="317" spans="1:9" ht="14.25">
      <c r="A317" s="151"/>
      <c r="B317" s="1"/>
      <c r="C317" s="1"/>
      <c r="D317" s="115"/>
      <c r="E317" s="134" t="s">
        <v>392</v>
      </c>
      <c r="F317" s="1"/>
      <c r="G317" s="1"/>
      <c r="H317" s="642" t="s">
        <v>544</v>
      </c>
      <c r="I317" s="1"/>
    </row>
    <row r="318" spans="1:9" ht="15">
      <c r="A318" s="151"/>
      <c r="B318" s="1"/>
      <c r="C318" s="1"/>
      <c r="D318" s="115"/>
      <c r="E318" s="154" t="s">
        <v>270</v>
      </c>
      <c r="F318" s="1"/>
      <c r="G318" s="1"/>
      <c r="H318" s="115"/>
      <c r="I318" s="1"/>
    </row>
    <row r="319" spans="1:9" ht="14.25">
      <c r="A319" s="151"/>
      <c r="B319" s="1"/>
      <c r="C319" s="1"/>
      <c r="D319" s="115"/>
      <c r="E319" s="134" t="s">
        <v>537</v>
      </c>
      <c r="F319" s="1"/>
      <c r="G319" s="1"/>
      <c r="H319" s="135" t="s">
        <v>545</v>
      </c>
      <c r="I319" s="1"/>
    </row>
    <row r="320" spans="1:9" ht="14.25">
      <c r="A320" s="151"/>
      <c r="B320" s="1"/>
      <c r="C320" s="1"/>
      <c r="D320" s="115"/>
      <c r="E320" s="159" t="s">
        <v>538</v>
      </c>
      <c r="F320" s="1"/>
      <c r="G320" s="1"/>
      <c r="H320" s="641" t="s">
        <v>546</v>
      </c>
      <c r="I320" s="1"/>
    </row>
    <row r="321" spans="1:9" ht="14.25">
      <c r="A321" s="151"/>
      <c r="B321" s="1"/>
      <c r="C321" s="1"/>
      <c r="D321" s="115"/>
      <c r="E321" s="134" t="s">
        <v>468</v>
      </c>
      <c r="F321" s="1"/>
      <c r="G321" s="1"/>
      <c r="H321" s="135" t="s">
        <v>547</v>
      </c>
      <c r="I321" s="1"/>
    </row>
    <row r="322" spans="1:9" ht="15">
      <c r="A322" s="151"/>
      <c r="B322" s="1"/>
      <c r="C322" s="1"/>
      <c r="D322" s="115"/>
      <c r="E322" s="154" t="s">
        <v>7</v>
      </c>
      <c r="F322" s="1"/>
      <c r="G322" s="1"/>
      <c r="H322" s="135"/>
      <c r="I322" s="1"/>
    </row>
    <row r="323" spans="1:9" ht="14.25">
      <c r="A323" s="151"/>
      <c r="B323" s="1"/>
      <c r="C323" s="1"/>
      <c r="D323" s="115"/>
      <c r="E323" s="134" t="s">
        <v>537</v>
      </c>
      <c r="F323" s="1"/>
      <c r="G323" s="1"/>
      <c r="H323" s="135" t="s">
        <v>548</v>
      </c>
      <c r="I323" s="1"/>
    </row>
    <row r="324" spans="1:9" ht="14.25">
      <c r="A324" s="151"/>
      <c r="B324" s="1"/>
      <c r="C324" s="1"/>
      <c r="D324" s="115"/>
      <c r="E324" s="159" t="s">
        <v>538</v>
      </c>
      <c r="F324" s="249"/>
      <c r="G324" s="249"/>
      <c r="H324" s="641" t="s">
        <v>549</v>
      </c>
      <c r="I324" s="1"/>
    </row>
    <row r="325" spans="1:9" ht="14.25">
      <c r="A325" s="151"/>
      <c r="B325" s="1"/>
      <c r="C325" s="1"/>
      <c r="D325" s="115"/>
      <c r="E325" s="134" t="s">
        <v>469</v>
      </c>
      <c r="F325" s="1"/>
      <c r="G325" s="1"/>
      <c r="H325" s="135" t="s">
        <v>550</v>
      </c>
      <c r="I325" s="1"/>
    </row>
    <row r="326" spans="1:9" ht="14.25">
      <c r="A326" s="155"/>
      <c r="B326" s="39"/>
      <c r="C326" s="39"/>
      <c r="D326" s="147"/>
      <c r="E326" s="344"/>
      <c r="F326" s="39"/>
      <c r="G326" s="39"/>
      <c r="H326" s="643"/>
      <c r="I326" s="1"/>
    </row>
    <row r="327" spans="1:9" ht="15">
      <c r="A327" s="160" t="s">
        <v>9</v>
      </c>
      <c r="B327" s="141"/>
      <c r="C327" s="141"/>
      <c r="D327" s="142"/>
      <c r="E327" s="154" t="s">
        <v>8</v>
      </c>
      <c r="F327" s="1"/>
      <c r="G327" s="1"/>
      <c r="H327" s="115"/>
      <c r="I327" s="1"/>
    </row>
    <row r="328" spans="1:9" ht="15">
      <c r="A328" s="160"/>
      <c r="B328" s="141"/>
      <c r="C328" s="141"/>
      <c r="D328" s="142"/>
      <c r="E328" s="134" t="s">
        <v>537</v>
      </c>
      <c r="F328" s="1"/>
      <c r="G328" s="1"/>
      <c r="H328" s="135" t="s">
        <v>539</v>
      </c>
      <c r="I328" s="1"/>
    </row>
    <row r="329" spans="1:9" ht="14.25">
      <c r="A329" s="151"/>
      <c r="B329" s="1"/>
      <c r="C329" s="1"/>
      <c r="D329" s="115"/>
      <c r="E329" s="159" t="s">
        <v>538</v>
      </c>
      <c r="F329" s="1"/>
      <c r="G329" s="1"/>
      <c r="H329" s="641" t="s">
        <v>540</v>
      </c>
      <c r="I329" s="1"/>
    </row>
    <row r="330" spans="1:9" ht="14.25">
      <c r="A330" s="151"/>
      <c r="B330" s="1"/>
      <c r="C330" s="1"/>
      <c r="D330" s="115"/>
      <c r="E330" s="134" t="s">
        <v>393</v>
      </c>
      <c r="F330" s="1"/>
      <c r="G330" s="1"/>
      <c r="H330" s="135" t="s">
        <v>541</v>
      </c>
      <c r="I330" s="1"/>
    </row>
    <row r="331" spans="1:9" s="295" customFormat="1" ht="11.25">
      <c r="A331" s="341"/>
      <c r="B331" s="343"/>
      <c r="C331" s="343"/>
      <c r="D331" s="342"/>
      <c r="E331" s="343"/>
      <c r="F331" s="343"/>
      <c r="G331" s="343"/>
      <c r="H331" s="342"/>
      <c r="I331" s="343"/>
    </row>
    <row r="332" spans="1:9" ht="15">
      <c r="A332" s="150" t="s">
        <v>271</v>
      </c>
      <c r="B332" s="43"/>
      <c r="C332" s="43"/>
      <c r="D332" s="148"/>
      <c r="E332" s="158"/>
      <c r="F332" s="43"/>
      <c r="G332" s="43"/>
      <c r="H332" s="148"/>
      <c r="I332" s="1"/>
    </row>
    <row r="333" spans="1:9" ht="15">
      <c r="A333" s="160" t="s">
        <v>272</v>
      </c>
      <c r="B333" s="141"/>
      <c r="C333" s="141"/>
      <c r="D333" s="142"/>
      <c r="E333" s="154" t="s">
        <v>324</v>
      </c>
      <c r="F333" s="1"/>
      <c r="G333" s="1"/>
      <c r="H333" s="115"/>
      <c r="I333" s="1"/>
    </row>
    <row r="334" spans="1:9" ht="14.25">
      <c r="A334" s="151"/>
      <c r="B334" s="1"/>
      <c r="C334" s="1"/>
      <c r="D334" s="115"/>
      <c r="E334" s="134" t="s">
        <v>325</v>
      </c>
      <c r="F334" s="1"/>
      <c r="G334" s="1"/>
      <c r="H334" s="115"/>
      <c r="I334" s="1"/>
    </row>
    <row r="335" spans="1:9" ht="15">
      <c r="A335" s="151"/>
      <c r="B335" s="1"/>
      <c r="C335" s="1"/>
      <c r="D335" s="115"/>
      <c r="E335" s="276" t="s">
        <v>326</v>
      </c>
      <c r="F335" s="1"/>
      <c r="G335" s="1"/>
      <c r="H335" s="115"/>
      <c r="I335" s="1"/>
    </row>
    <row r="336" spans="1:9" ht="14.25">
      <c r="A336" s="151"/>
      <c r="B336" s="1"/>
      <c r="C336" s="1"/>
      <c r="D336" s="115"/>
      <c r="E336" s="134" t="s">
        <v>164</v>
      </c>
      <c r="F336" s="1"/>
      <c r="G336" s="1"/>
      <c r="H336" s="115"/>
      <c r="I336" s="1"/>
    </row>
    <row r="337" spans="1:9" ht="14.25">
      <c r="A337" s="151"/>
      <c r="B337" s="1"/>
      <c r="C337" s="1"/>
      <c r="D337" s="115"/>
      <c r="E337" s="134" t="s">
        <v>694</v>
      </c>
      <c r="F337" s="1"/>
      <c r="G337" s="1"/>
      <c r="H337" s="115"/>
      <c r="I337" s="1"/>
    </row>
    <row r="338" spans="1:9" ht="14.25">
      <c r="A338" s="151"/>
      <c r="B338" s="1"/>
      <c r="C338" s="1"/>
      <c r="D338" s="115"/>
      <c r="E338" s="134"/>
      <c r="F338" s="1"/>
      <c r="G338" s="1"/>
      <c r="H338" s="115"/>
      <c r="I338" s="1"/>
    </row>
    <row r="339" spans="1:9" ht="15">
      <c r="A339" s="169" t="s">
        <v>273</v>
      </c>
      <c r="B339" s="170"/>
      <c r="C339" s="170"/>
      <c r="D339" s="171"/>
      <c r="E339" s="158" t="s">
        <v>327</v>
      </c>
      <c r="F339" s="43"/>
      <c r="G339" s="43"/>
      <c r="H339" s="148"/>
      <c r="I339" s="1"/>
    </row>
    <row r="340" spans="1:9" ht="15">
      <c r="A340" s="151"/>
      <c r="B340" s="1"/>
      <c r="C340" s="1"/>
      <c r="D340" s="115"/>
      <c r="E340" s="154" t="s">
        <v>274</v>
      </c>
      <c r="F340" s="1"/>
      <c r="G340" s="1"/>
      <c r="H340" s="115"/>
      <c r="I340" s="1"/>
    </row>
    <row r="341" spans="1:9" ht="15">
      <c r="A341" s="151"/>
      <c r="B341" s="1"/>
      <c r="C341" s="1"/>
      <c r="D341" s="115"/>
      <c r="E341" s="154" t="s">
        <v>328</v>
      </c>
      <c r="F341" s="1"/>
      <c r="G341" s="1"/>
      <c r="H341" s="115"/>
      <c r="I341" s="1"/>
    </row>
    <row r="342" spans="1:9" ht="14.25">
      <c r="A342" s="151"/>
      <c r="B342" s="1"/>
      <c r="C342" s="1"/>
      <c r="D342" s="115"/>
      <c r="E342" s="134" t="s">
        <v>329</v>
      </c>
      <c r="F342" s="1"/>
      <c r="G342" s="1"/>
      <c r="H342" s="115"/>
      <c r="I342" s="1"/>
    </row>
    <row r="343" spans="1:9" ht="14.25">
      <c r="A343" s="151"/>
      <c r="B343" s="1"/>
      <c r="C343" s="1"/>
      <c r="D343" s="115"/>
      <c r="E343" s="134" t="s">
        <v>330</v>
      </c>
      <c r="F343" s="1"/>
      <c r="G343" s="1"/>
      <c r="H343" s="115"/>
      <c r="I343" s="1"/>
    </row>
    <row r="344" spans="1:9" ht="14.25">
      <c r="A344" s="151"/>
      <c r="B344" s="1"/>
      <c r="C344" s="1"/>
      <c r="D344" s="115"/>
      <c r="E344" s="134" t="s">
        <v>331</v>
      </c>
      <c r="F344" s="1"/>
      <c r="G344" s="1"/>
      <c r="H344" s="115"/>
      <c r="I344" s="1"/>
    </row>
    <row r="345" spans="1:9" ht="14.25">
      <c r="A345" s="151"/>
      <c r="B345" s="1"/>
      <c r="C345" s="1"/>
      <c r="D345" s="115"/>
      <c r="E345" s="134"/>
      <c r="F345" s="1"/>
      <c r="G345" s="1"/>
      <c r="H345" s="115"/>
      <c r="I345" s="1"/>
    </row>
    <row r="346" spans="1:9" ht="14.25">
      <c r="A346" s="151"/>
      <c r="B346" s="1"/>
      <c r="C346" s="1"/>
      <c r="D346" s="115"/>
      <c r="E346" s="134"/>
      <c r="F346" s="1"/>
      <c r="G346" s="1"/>
      <c r="H346" s="115"/>
      <c r="I346" s="1"/>
    </row>
    <row r="347" spans="1:9" ht="14.25">
      <c r="A347" s="151"/>
      <c r="B347" s="1"/>
      <c r="C347" s="1"/>
      <c r="D347" s="115"/>
      <c r="E347" s="134"/>
      <c r="F347" s="1"/>
      <c r="G347" s="1"/>
      <c r="H347" s="115"/>
      <c r="I347" s="1"/>
    </row>
    <row r="348" spans="1:9" ht="14.25">
      <c r="A348" s="151"/>
      <c r="B348" s="1"/>
      <c r="C348" s="1"/>
      <c r="D348" s="115"/>
      <c r="E348" s="134"/>
      <c r="F348" s="1"/>
      <c r="G348" s="1"/>
      <c r="H348" s="115"/>
      <c r="I348" s="1"/>
    </row>
    <row r="349" spans="1:9" ht="14.25">
      <c r="A349" s="151"/>
      <c r="B349" s="1"/>
      <c r="C349" s="1"/>
      <c r="D349" s="115"/>
      <c r="E349" s="134"/>
      <c r="F349" s="1"/>
      <c r="G349" s="1"/>
      <c r="H349" s="115">
        <v>22</v>
      </c>
      <c r="I349" s="1"/>
    </row>
    <row r="350" spans="1:9" ht="15">
      <c r="A350" s="169" t="s">
        <v>273</v>
      </c>
      <c r="B350" s="170"/>
      <c r="C350" s="170"/>
      <c r="D350" s="171"/>
      <c r="E350" s="134" t="s">
        <v>332</v>
      </c>
      <c r="F350" s="1"/>
      <c r="G350" s="1"/>
      <c r="H350" s="115"/>
      <c r="I350" s="151"/>
    </row>
    <row r="351" spans="1:9" ht="14.25">
      <c r="A351" s="151"/>
      <c r="B351" s="1"/>
      <c r="C351" s="1"/>
      <c r="D351" s="115"/>
      <c r="E351" s="134" t="s">
        <v>333</v>
      </c>
      <c r="F351" s="1"/>
      <c r="G351" s="1"/>
      <c r="H351" s="115"/>
      <c r="I351" s="151"/>
    </row>
    <row r="352" spans="1:9" ht="12.75">
      <c r="A352" s="151"/>
      <c r="B352" s="1"/>
      <c r="C352" s="1"/>
      <c r="D352" s="115"/>
      <c r="E352" s="23" t="s">
        <v>17</v>
      </c>
      <c r="F352" s="23"/>
      <c r="G352" s="23"/>
      <c r="H352" s="570"/>
      <c r="I352" s="256"/>
    </row>
    <row r="353" spans="1:9" ht="12.75">
      <c r="A353" s="151"/>
      <c r="B353" s="1"/>
      <c r="C353" s="1"/>
      <c r="D353" s="115"/>
      <c r="E353" s="23" t="s">
        <v>163</v>
      </c>
      <c r="F353" s="23"/>
      <c r="G353" s="23"/>
      <c r="H353" s="570"/>
      <c r="I353" s="151"/>
    </row>
    <row r="354" spans="1:9" ht="12.75">
      <c r="A354" s="151"/>
      <c r="B354" s="1"/>
      <c r="C354" s="1"/>
      <c r="D354" s="115"/>
      <c r="E354" s="23" t="s">
        <v>336</v>
      </c>
      <c r="F354" s="23"/>
      <c r="G354" s="23"/>
      <c r="H354" s="570"/>
      <c r="I354" s="151"/>
    </row>
    <row r="355" spans="1:9" ht="12.75">
      <c r="A355" s="151"/>
      <c r="B355" s="1"/>
      <c r="C355" s="1"/>
      <c r="D355" s="115"/>
      <c r="E355" s="23" t="s">
        <v>18</v>
      </c>
      <c r="F355" s="23"/>
      <c r="G355" s="23"/>
      <c r="H355" s="570"/>
      <c r="I355" s="151"/>
    </row>
    <row r="356" spans="1:9" ht="12.75">
      <c r="A356" s="151"/>
      <c r="B356" s="1"/>
      <c r="C356" s="1"/>
      <c r="D356" s="115"/>
      <c r="E356" s="23" t="s">
        <v>141</v>
      </c>
      <c r="F356" s="23"/>
      <c r="G356" s="23"/>
      <c r="H356" s="570"/>
      <c r="I356" s="151"/>
    </row>
    <row r="357" spans="1:9" ht="12.75">
      <c r="A357" s="151"/>
      <c r="B357" s="1"/>
      <c r="C357" s="1"/>
      <c r="D357" s="115"/>
      <c r="E357" s="23" t="s">
        <v>19</v>
      </c>
      <c r="F357" s="23"/>
      <c r="G357" s="23"/>
      <c r="H357" s="570"/>
      <c r="I357" s="151"/>
    </row>
    <row r="358" spans="1:9" ht="14.25">
      <c r="A358" s="151"/>
      <c r="B358" s="1"/>
      <c r="C358" s="1"/>
      <c r="D358" s="1"/>
      <c r="E358" s="207" t="s">
        <v>691</v>
      </c>
      <c r="F358" s="134"/>
      <c r="G358" s="134"/>
      <c r="H358" s="135"/>
      <c r="I358" s="151"/>
    </row>
    <row r="359" spans="1:9" ht="14.25">
      <c r="A359" s="151"/>
      <c r="B359" s="1"/>
      <c r="C359" s="1"/>
      <c r="D359" s="1"/>
      <c r="E359" s="207" t="s">
        <v>692</v>
      </c>
      <c r="F359" s="134"/>
      <c r="G359" s="134"/>
      <c r="H359" s="135"/>
      <c r="I359" s="151"/>
    </row>
    <row r="360" spans="1:9" ht="14.25">
      <c r="A360" s="151"/>
      <c r="B360" s="1"/>
      <c r="C360" s="1"/>
      <c r="D360" s="1"/>
      <c r="E360" s="207" t="s">
        <v>693</v>
      </c>
      <c r="F360" s="134"/>
      <c r="G360" s="134"/>
      <c r="H360" s="135"/>
      <c r="I360" s="151"/>
    </row>
    <row r="361" spans="1:9" ht="15">
      <c r="A361" s="150" t="s">
        <v>337</v>
      </c>
      <c r="B361" s="43"/>
      <c r="C361" s="43"/>
      <c r="D361" s="148"/>
      <c r="E361" s="43"/>
      <c r="F361" s="43"/>
      <c r="G361" s="43"/>
      <c r="H361" s="148"/>
      <c r="I361" s="1"/>
    </row>
    <row r="362" spans="1:9" ht="15">
      <c r="A362" s="160" t="s">
        <v>338</v>
      </c>
      <c r="B362" s="141"/>
      <c r="C362" s="141"/>
      <c r="D362" s="142"/>
      <c r="E362" s="134" t="s">
        <v>340</v>
      </c>
      <c r="F362" s="1"/>
      <c r="G362" s="1"/>
      <c r="H362" s="115"/>
      <c r="I362" s="1"/>
    </row>
    <row r="363" spans="1:9" ht="15">
      <c r="A363" s="195" t="s">
        <v>339</v>
      </c>
      <c r="B363" s="143"/>
      <c r="C363" s="143"/>
      <c r="D363" s="144"/>
      <c r="E363" s="39"/>
      <c r="F363" s="39"/>
      <c r="G363" s="39"/>
      <c r="H363" s="147"/>
      <c r="I363" s="1"/>
    </row>
    <row r="365" spans="1:9" ht="15.75">
      <c r="A365" s="198" t="s">
        <v>128</v>
      </c>
      <c r="B365" s="43"/>
      <c r="C365" s="43"/>
      <c r="D365" s="148"/>
      <c r="E365" s="200"/>
      <c r="F365" s="43"/>
      <c r="G365" s="43"/>
      <c r="H365" s="148"/>
      <c r="I365" s="151"/>
    </row>
    <row r="366" spans="1:9" ht="15">
      <c r="A366" s="657" t="s">
        <v>153</v>
      </c>
      <c r="B366" s="658"/>
      <c r="C366" s="658"/>
      <c r="D366" s="659">
        <v>58089.12</v>
      </c>
      <c r="E366" s="657" t="s">
        <v>155</v>
      </c>
      <c r="F366" s="152"/>
      <c r="G366" s="152"/>
      <c r="H366" s="660">
        <v>17108.29</v>
      </c>
      <c r="I366" s="576"/>
    </row>
    <row r="367" spans="1:9" ht="15">
      <c r="A367" s="653" t="s">
        <v>150</v>
      </c>
      <c r="B367" s="654"/>
      <c r="C367" s="654"/>
      <c r="D367" s="411">
        <v>423.43</v>
      </c>
      <c r="E367" s="653" t="s">
        <v>156</v>
      </c>
      <c r="F367" s="134"/>
      <c r="G367" s="134"/>
      <c r="H367" s="567">
        <v>78234.27</v>
      </c>
      <c r="I367" s="576"/>
    </row>
    <row r="368" spans="1:9" ht="15">
      <c r="A368" s="653" t="s">
        <v>441</v>
      </c>
      <c r="B368" s="654"/>
      <c r="C368" s="654"/>
      <c r="D368" s="411">
        <v>165.86</v>
      </c>
      <c r="E368" s="653" t="s">
        <v>442</v>
      </c>
      <c r="F368" s="134"/>
      <c r="G368" s="134"/>
      <c r="H368" s="567">
        <v>173.61</v>
      </c>
      <c r="I368" s="576"/>
    </row>
    <row r="369" spans="1:9" ht="15">
      <c r="A369" s="653" t="s">
        <v>440</v>
      </c>
      <c r="B369" s="654"/>
      <c r="C369" s="654"/>
      <c r="D369" s="411">
        <v>18.25</v>
      </c>
      <c r="E369" s="653" t="s">
        <v>157</v>
      </c>
      <c r="F369" s="134"/>
      <c r="G369" s="134"/>
      <c r="H369" s="567">
        <v>25818.42</v>
      </c>
      <c r="I369" s="576"/>
    </row>
    <row r="370" spans="1:9" ht="15">
      <c r="A370" s="653" t="s">
        <v>151</v>
      </c>
      <c r="B370" s="654"/>
      <c r="C370" s="654"/>
      <c r="D370" s="411">
        <v>77803.99</v>
      </c>
      <c r="E370" s="653" t="s">
        <v>158</v>
      </c>
      <c r="F370" s="654"/>
      <c r="G370" s="654"/>
      <c r="H370" s="567">
        <v>464.99</v>
      </c>
      <c r="I370" s="576"/>
    </row>
    <row r="371" spans="1:9" ht="15">
      <c r="A371" s="653" t="s">
        <v>152</v>
      </c>
      <c r="B371" s="654"/>
      <c r="C371" s="654"/>
      <c r="D371" s="411">
        <v>18995.16</v>
      </c>
      <c r="E371" s="653"/>
      <c r="F371" s="654"/>
      <c r="G371" s="654"/>
      <c r="H371" s="567"/>
      <c r="I371" s="576"/>
    </row>
    <row r="372" spans="1:9" ht="15">
      <c r="A372" s="652" t="s">
        <v>154</v>
      </c>
      <c r="B372" s="654"/>
      <c r="C372" s="654"/>
      <c r="D372" s="411">
        <v>1004.95</v>
      </c>
      <c r="E372" s="653"/>
      <c r="F372" s="654"/>
      <c r="G372" s="654"/>
      <c r="H372" s="567"/>
      <c r="I372" s="576"/>
    </row>
    <row r="373" spans="1:9" ht="15">
      <c r="A373" s="653" t="s">
        <v>439</v>
      </c>
      <c r="B373" s="656"/>
      <c r="C373" s="656"/>
      <c r="D373" s="431">
        <v>1221.12</v>
      </c>
      <c r="E373" s="655"/>
      <c r="F373" s="656"/>
      <c r="G373" s="656"/>
      <c r="H373" s="431"/>
      <c r="I373" s="581"/>
    </row>
    <row r="374" spans="1:9" ht="15">
      <c r="A374" s="432" t="s">
        <v>341</v>
      </c>
      <c r="B374" s="1"/>
      <c r="C374" s="1"/>
      <c r="D374" s="433">
        <f>D366+D367+D368+D369+D370+D371+D372+D373</f>
        <v>157721.88000000003</v>
      </c>
      <c r="E374" s="434" t="s">
        <v>341</v>
      </c>
      <c r="F374" s="1"/>
      <c r="G374" s="1"/>
      <c r="H374" s="433">
        <f>H366+H367+H368+H369+H370</f>
        <v>121799.58</v>
      </c>
      <c r="I374" s="582"/>
    </row>
    <row r="375" spans="1:9" ht="15.75">
      <c r="A375" s="199"/>
      <c r="B375" s="1"/>
      <c r="C375" s="1"/>
      <c r="D375" s="115"/>
      <c r="E375" s="1"/>
      <c r="F375" s="1"/>
      <c r="G375" s="1"/>
      <c r="H375" s="115"/>
      <c r="I375" s="151"/>
    </row>
    <row r="376" spans="1:9" ht="15.75">
      <c r="A376" s="199" t="s">
        <v>449</v>
      </c>
      <c r="B376" s="1"/>
      <c r="C376" s="1"/>
      <c r="D376" s="115"/>
      <c r="E376" s="117" t="s">
        <v>447</v>
      </c>
      <c r="F376" s="1"/>
      <c r="G376" s="1"/>
      <c r="H376" s="115"/>
      <c r="I376" s="151"/>
    </row>
    <row r="377" spans="1:9" ht="15">
      <c r="A377" s="653" t="s">
        <v>159</v>
      </c>
      <c r="B377" s="1"/>
      <c r="C377" s="1"/>
      <c r="D377" s="433">
        <v>39897.98</v>
      </c>
      <c r="E377" s="1" t="s">
        <v>160</v>
      </c>
      <c r="F377" s="1"/>
      <c r="G377" s="1"/>
      <c r="H377" s="115">
        <v>101.19</v>
      </c>
      <c r="I377" s="151"/>
    </row>
    <row r="378" spans="1:9" ht="12.75">
      <c r="A378" s="146"/>
      <c r="B378" s="53"/>
      <c r="C378" s="1"/>
      <c r="D378" s="115"/>
      <c r="E378" s="23" t="s">
        <v>161</v>
      </c>
      <c r="F378" s="23"/>
      <c r="G378" s="23"/>
      <c r="H378" s="648">
        <v>700974.59</v>
      </c>
      <c r="I378" s="583"/>
    </row>
    <row r="379" spans="1:9" ht="12.75">
      <c r="A379" s="146"/>
      <c r="B379" s="53"/>
      <c r="C379" s="1"/>
      <c r="D379" s="115"/>
      <c r="E379" s="23"/>
      <c r="F379" s="23"/>
      <c r="G379" s="23"/>
      <c r="H379" s="570"/>
      <c r="I379" s="256"/>
    </row>
    <row r="380" spans="1:9" ht="15.75">
      <c r="A380" s="199"/>
      <c r="B380" s="1"/>
      <c r="C380" s="1"/>
      <c r="D380" s="115"/>
      <c r="E380" s="117" t="s">
        <v>448</v>
      </c>
      <c r="F380" s="1"/>
      <c r="G380" s="1"/>
      <c r="H380" s="115"/>
      <c r="I380" s="151"/>
    </row>
    <row r="381" spans="1:9" ht="12.75">
      <c r="A381" s="251"/>
      <c r="B381" s="252"/>
      <c r="C381" s="252"/>
      <c r="D381" s="253"/>
      <c r="E381" s="250" t="s">
        <v>162</v>
      </c>
      <c r="F381" s="250"/>
      <c r="G381" s="250"/>
      <c r="H381" s="649">
        <v>191134.37</v>
      </c>
      <c r="I381" s="583"/>
    </row>
    <row r="383" ht="15">
      <c r="A383" s="136" t="s">
        <v>813</v>
      </c>
    </row>
    <row r="384" ht="14.25">
      <c r="A384" s="127" t="s">
        <v>129</v>
      </c>
    </row>
    <row r="385" ht="14.25">
      <c r="A385" s="127" t="s">
        <v>814</v>
      </c>
    </row>
    <row r="386" ht="15">
      <c r="A386" s="127" t="s">
        <v>140</v>
      </c>
    </row>
    <row r="388" ht="12.75">
      <c r="A388" s="196" t="s">
        <v>450</v>
      </c>
    </row>
    <row r="389" ht="12.75">
      <c r="A389" s="196"/>
    </row>
    <row r="390" spans="1:8" ht="12.75">
      <c r="A390" s="345" t="s">
        <v>573</v>
      </c>
      <c r="B390" s="345"/>
      <c r="C390" s="345"/>
      <c r="D390" s="345"/>
      <c r="E390" s="345"/>
      <c r="F390" s="345"/>
      <c r="G390" s="345"/>
      <c r="H390" s="345"/>
    </row>
    <row r="391" spans="1:8" ht="12.75">
      <c r="A391" s="345" t="s">
        <v>574</v>
      </c>
      <c r="B391" s="345"/>
      <c r="C391" s="345"/>
      <c r="D391" s="345"/>
      <c r="E391" s="345"/>
      <c r="F391" s="345"/>
      <c r="G391" s="345"/>
      <c r="H391" s="345"/>
    </row>
    <row r="392" s="197" customFormat="1" ht="11.25">
      <c r="A392" s="415"/>
    </row>
    <row r="393" spans="1:8" ht="12.75">
      <c r="A393" s="140" t="s">
        <v>575</v>
      </c>
      <c r="B393" s="140"/>
      <c r="C393" s="140"/>
      <c r="D393" s="140"/>
      <c r="E393" s="140"/>
      <c r="F393" s="140"/>
      <c r="G393" s="140"/>
      <c r="H393" s="140"/>
    </row>
    <row r="394" s="197" customFormat="1" ht="11.25"/>
    <row r="395" ht="14.25">
      <c r="A395" s="127" t="s">
        <v>451</v>
      </c>
    </row>
    <row r="396" s="197" customFormat="1" ht="11.25"/>
    <row r="397" ht="12.75">
      <c r="A397" t="s">
        <v>452</v>
      </c>
    </row>
    <row r="398" s="197" customFormat="1" ht="11.25">
      <c r="A398" s="415" t="s">
        <v>453</v>
      </c>
    </row>
    <row r="399" ht="12.75">
      <c r="A399" t="s">
        <v>454</v>
      </c>
    </row>
    <row r="400" ht="12.75">
      <c r="A400" t="s">
        <v>455</v>
      </c>
    </row>
    <row r="401" spans="1:8" ht="12.75">
      <c r="A401" t="s">
        <v>456</v>
      </c>
      <c r="H401">
        <v>23</v>
      </c>
    </row>
    <row r="408" ht="15">
      <c r="F408" s="275"/>
    </row>
  </sheetData>
  <sheetProtection/>
  <mergeCells count="31">
    <mergeCell ref="A1:H1"/>
    <mergeCell ref="A2:H2"/>
    <mergeCell ref="C64:D64"/>
    <mergeCell ref="E64:F64"/>
    <mergeCell ref="G64:H64"/>
    <mergeCell ref="G171:H171"/>
    <mergeCell ref="A89:B89"/>
    <mergeCell ref="A97:B97"/>
    <mergeCell ref="G89:H89"/>
    <mergeCell ref="C96:D96"/>
    <mergeCell ref="E96:F96"/>
    <mergeCell ref="G96:H96"/>
    <mergeCell ref="E88:F88"/>
    <mergeCell ref="C89:D89"/>
    <mergeCell ref="G88:H88"/>
    <mergeCell ref="C88:D88"/>
    <mergeCell ref="E89:F89"/>
    <mergeCell ref="G173:H173"/>
    <mergeCell ref="E97:F97"/>
    <mergeCell ref="G97:H97"/>
    <mergeCell ref="A165:H165"/>
    <mergeCell ref="A166:H166"/>
    <mergeCell ref="A167:H167"/>
    <mergeCell ref="A164:H164"/>
    <mergeCell ref="G172:H172"/>
    <mergeCell ref="A168:H168"/>
    <mergeCell ref="C97:D97"/>
    <mergeCell ref="A65:B65"/>
    <mergeCell ref="C65:D65"/>
    <mergeCell ref="E65:F65"/>
    <mergeCell ref="G65:H65"/>
  </mergeCells>
  <printOptions/>
  <pageMargins left="0.472440944881889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H16" sqref="H16"/>
    </sheetView>
  </sheetViews>
  <sheetFormatPr defaultColWidth="9.00390625" defaultRowHeight="12.75"/>
  <cols>
    <col min="1" max="1" width="3.00390625" style="0" customWidth="1"/>
    <col min="7" max="7" width="10.75390625" style="0" customWidth="1"/>
    <col min="9" max="9" width="10.75390625" style="0" customWidth="1"/>
    <col min="10" max="10" width="7.75390625" style="0" customWidth="1"/>
  </cols>
  <sheetData/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&amp;LKonverzný kurz: 1 EUR = 30,1260 SKK&amp;RRozpočet mesta Šurany za rok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4.00390625" style="0" customWidth="1"/>
    <col min="6" max="7" width="10.75390625" style="0" customWidth="1"/>
    <col min="9" max="9" width="10.75390625" style="0" customWidth="1"/>
  </cols>
  <sheetData/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&amp;LKonverzný kurz : 1 EUR = 30,1260 SKK&amp;RRozpočet mesta Šurany za rok 2009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Šurany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Uzivatel</cp:lastModifiedBy>
  <cp:lastPrinted>2014-05-27T10:54:34Z</cp:lastPrinted>
  <dcterms:created xsi:type="dcterms:W3CDTF">2007-05-07T08:07:45Z</dcterms:created>
  <dcterms:modified xsi:type="dcterms:W3CDTF">2014-05-27T10:55:27Z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